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ТЕНДЕРЫ\Отборы 2020 года\32-2020 Ремонт медцентра Академии\Документация для участников\"/>
    </mc:Choice>
  </mc:AlternateContent>
  <xr:revisionPtr revIDLastSave="0" documentId="13_ncr:1_{3E15B398-F071-44B4-8712-000167F6A9BB}" xr6:coauthVersionLast="45" xr6:coauthVersionMax="45" xr10:uidLastSave="{00000000-0000-0000-0000-000000000000}"/>
  <bookViews>
    <workbookView xWindow="-120" yWindow="-120" windowWidth="19440" windowHeight="8640" xr2:uid="{00000000-000D-0000-FFFF-FFFF00000000}"/>
  </bookViews>
  <sheets>
    <sheet name="ЛСР " sheetId="6" r:id="rId1"/>
  </sheets>
  <definedNames>
    <definedName name="Print_Titles" localSheetId="0">'ЛСР '!$21:$21</definedName>
    <definedName name="_xlnm.Print_Titles" localSheetId="0">'ЛСР '!$21:$21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9" i="6" l="1"/>
  <c r="K588" i="6"/>
  <c r="K587" i="6"/>
  <c r="K586" i="6"/>
  <c r="K585" i="6"/>
  <c r="K584" i="6"/>
  <c r="K583" i="6"/>
  <c r="K582" i="6"/>
  <c r="K581" i="6"/>
  <c r="K580" i="6"/>
  <c r="K579" i="6"/>
  <c r="K578" i="6"/>
  <c r="K577" i="6"/>
  <c r="K576" i="6"/>
  <c r="K575" i="6"/>
  <c r="K574" i="6"/>
  <c r="K573" i="6"/>
  <c r="K572" i="6"/>
  <c r="K571" i="6"/>
  <c r="K570" i="6"/>
  <c r="K569" i="6"/>
  <c r="K568" i="6"/>
  <c r="K567" i="6"/>
  <c r="K566" i="6"/>
  <c r="K565" i="6"/>
  <c r="K564" i="6"/>
  <c r="K563" i="6"/>
  <c r="K561" i="6"/>
  <c r="K590" i="6" l="1"/>
  <c r="K592" i="6" s="1"/>
  <c r="K594" i="6" s="1"/>
  <c r="K595" i="6" s="1"/>
  <c r="K596" i="6" s="1"/>
  <c r="J498" i="6" s="1"/>
  <c r="K482" i="6" l="1"/>
  <c r="K481" i="6"/>
  <c r="K480" i="6"/>
  <c r="K479" i="6"/>
  <c r="K478" i="6"/>
  <c r="K477" i="6"/>
  <c r="K476" i="6"/>
  <c r="K475" i="6"/>
  <c r="K474" i="6"/>
  <c r="K472" i="6"/>
  <c r="K451" i="6"/>
  <c r="K483" i="6" l="1"/>
  <c r="K485" i="6" s="1"/>
  <c r="K487" i="6" s="1"/>
  <c r="K488" i="6" s="1"/>
  <c r="K489" i="6" s="1"/>
  <c r="J426" i="6" s="1"/>
  <c r="K410" i="6" l="1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6" i="6"/>
  <c r="K354" i="6"/>
  <c r="K411" i="6" l="1"/>
  <c r="K413" i="6" s="1"/>
  <c r="K415" i="6" s="1"/>
  <c r="K416" i="6" l="1"/>
  <c r="K417" i="6" s="1"/>
  <c r="J329" i="6" s="1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4" i="6"/>
  <c r="K271" i="6"/>
  <c r="K254" i="6"/>
  <c r="K230" i="6"/>
  <c r="K314" i="6" l="1"/>
  <c r="K316" i="6" s="1"/>
  <c r="K318" i="6" s="1"/>
  <c r="K319" i="6" s="1"/>
  <c r="K320" i="6" s="1"/>
  <c r="J202" i="6" s="1"/>
  <c r="K186" i="6" l="1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4" i="6"/>
  <c r="K146" i="6"/>
  <c r="K116" i="6"/>
  <c r="K187" i="6" l="1"/>
  <c r="K189" i="6" s="1"/>
  <c r="K191" i="6" s="1"/>
  <c r="K192" i="6" s="1"/>
  <c r="K193" i="6" s="1"/>
  <c r="J91" i="6" s="1"/>
  <c r="K75" i="6" l="1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0" i="6"/>
  <c r="K76" i="6" l="1"/>
  <c r="K78" i="6" s="1"/>
  <c r="K80" i="6" s="1"/>
  <c r="K81" i="6" s="1"/>
  <c r="K82" i="6" s="1"/>
  <c r="J12" i="6" s="1"/>
</calcChain>
</file>

<file path=xl/sharedStrings.xml><?xml version="1.0" encoding="utf-8"?>
<sst xmlns="http://schemas.openxmlformats.org/spreadsheetml/2006/main" count="1470" uniqueCount="578">
  <si>
    <t>(наименование стройки)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</si>
  <si>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</si>
  <si>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</si>
  <si>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</si>
  <si>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</si>
  <si>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</si>
  <si>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</si>
  <si>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</si>
  <si>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</si>
  <si>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</si>
  <si>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</si>
  <si>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</si>
  <si>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</si>
  <si>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Всего</t>
  </si>
  <si>
    <t>В том числе</t>
  </si>
  <si>
    <t>Осн.З/п</t>
  </si>
  <si>
    <t>Эк.Маш</t>
  </si>
  <si>
    <t>З/пМех</t>
  </si>
  <si>
    <t>Общая масса обору-дования, т</t>
  </si>
  <si>
    <t>Обору-
дование</t>
  </si>
  <si>
    <t>Крытое физкультурно-оздоровительное сооружение (Хоккейная академия "Авангард"), расположенное по адресу: Омская область, г. Омск, Советский АО, пр. Мира, стр. 1Б</t>
  </si>
  <si>
    <t>Основание: ВОР</t>
  </si>
  <si>
    <t>Составлен(а) в текущих (прогнозных) ценах по состоянию на 1 кв. 2020г.</t>
  </si>
  <si>
    <t>Сметная стоимость строительных работ _______________________________________________________________________________________________</t>
  </si>
  <si>
    <t xml:space="preserve">Раздел 1. </t>
  </si>
  <si>
    <t>1</t>
  </si>
  <si>
    <t>ТЕР15-02-019-03</t>
  </si>
  <si>
    <t>100 м2 оштукатуриваемой поверхности</t>
  </si>
  <si>
    <r>
      <t>Сплошное выравнивание внутренних поверхностей (однослойное оштукатуривание)из сухих растворных смесей толщиной до 10 мм: стен</t>
    </r>
    <r>
      <rPr>
        <i/>
        <sz val="7"/>
        <rFont val="Arial"/>
        <family val="2"/>
        <charset val="204"/>
      </rPr>
      <t xml:space="preserve">
НР (945 руб.): 105%*(0.9*0.85) от ФОТ
СП (440 руб.): 55%*(0.85*0.8) от ФОТ</t>
    </r>
  </si>
  <si>
    <r>
      <t>0,105</t>
    </r>
    <r>
      <rPr>
        <i/>
        <sz val="6"/>
        <rFont val="Arial"/>
        <family val="2"/>
        <charset val="204"/>
      </rPr>
      <t xml:space="preserve">
10,5/100</t>
    </r>
  </si>
  <si>
    <t>2</t>
  </si>
  <si>
    <t>ТЕР15-01-019-05</t>
  </si>
  <si>
    <t>100 м2 поверхности облицовки</t>
  </si>
  <si>
    <r>
  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  </r>
    <r>
      <rPr>
        <i/>
        <sz val="7"/>
        <rFont val="Arial"/>
        <family val="2"/>
        <charset val="204"/>
      </rPr>
      <t xml:space="preserve">
НР (2695 руб.): 105%*(0.9*0.85) от ФОТ
СП (1255 руб.): 55%*(0.85*0.8) от ФОТ</t>
    </r>
  </si>
  <si>
    <r>
      <t>0,1</t>
    </r>
    <r>
      <rPr>
        <i/>
        <sz val="6"/>
        <rFont val="Arial"/>
        <family val="2"/>
        <charset val="204"/>
      </rPr>
      <t xml:space="preserve">
10/100</t>
    </r>
  </si>
  <si>
    <t>3</t>
  </si>
  <si>
    <t>ТЕР15-04-006-03</t>
  </si>
  <si>
    <t>100 м2 покрытия</t>
  </si>
  <si>
    <r>
      <t>Покрытие поверхностей грунтовкой глубокого проникновения: за 1 раз стен</t>
    </r>
    <r>
      <rPr>
        <i/>
        <sz val="7"/>
        <rFont val="Arial"/>
        <family val="2"/>
        <charset val="204"/>
      </rPr>
      <t xml:space="preserve">
НР (2755 руб.): 105%*(0.9*0.85) от ФОТ
СП (1283 руб.): 55%*(0.85*0.8) от ФОТ</t>
    </r>
  </si>
  <si>
    <r>
      <t>2,4</t>
    </r>
    <r>
      <rPr>
        <i/>
        <sz val="6"/>
        <rFont val="Arial"/>
        <family val="2"/>
        <charset val="204"/>
      </rPr>
      <t xml:space="preserve">
240/100</t>
    </r>
  </si>
  <si>
    <t>4</t>
  </si>
  <si>
    <t>ТЕР15-04-027-05</t>
  </si>
  <si>
    <t>100 м2 окрашиваемой поверхности</t>
  </si>
  <si>
    <r>
      <t>Третья шпатлевка при высококачественной окраске по штукатурке и сборным конструкциям: стен, подготовленных под окраску</t>
    </r>
    <r>
      <rPr>
        <i/>
        <sz val="7"/>
        <rFont val="Arial"/>
        <family val="2"/>
        <charset val="204"/>
      </rPr>
      <t xml:space="preserve">
НР (4979 руб.): 105%*(0.9*0.85) от ФОТ
СП (2318 руб.): 55%*(0.85*0.8) от ФОТ</t>
    </r>
  </si>
  <si>
    <t>5</t>
  </si>
  <si>
    <t>ТЕР15-04-005-05</t>
  </si>
  <si>
    <r>
      <t>Окраска поливинилацетатными водоэмульсионными составами улучшенная: по сборным конструкциям стен, подготовленным под окраску</t>
    </r>
    <r>
      <rPr>
        <i/>
        <sz val="7"/>
        <rFont val="Arial"/>
        <family val="2"/>
        <charset val="204"/>
      </rPr>
      <t xml:space="preserve">
НР (9942 руб.): 105%*(0.9*0.85) от ФОТ
СП (4629 руб.): 55%*(0.85*0.8) от ФОТ</t>
    </r>
  </si>
  <si>
    <t>6</t>
  </si>
  <si>
    <t>ТЕР15-01-047-15</t>
  </si>
  <si>
    <r>
      <t>Устройство: подвесных потолков типа &lt;Армстронг&gt; по каркасу из оцинкованного профиля</t>
    </r>
    <r>
      <rPr>
        <i/>
        <sz val="7"/>
        <rFont val="Arial"/>
        <family val="2"/>
        <charset val="204"/>
      </rPr>
      <t xml:space="preserve">
НР (17876 руб.): 105%*(0.9*0.85) от ФОТ
СП (8323 руб.): 55%*(0.85*0.8) от ФОТ</t>
    </r>
  </si>
  <si>
    <r>
      <t>1,01</t>
    </r>
    <r>
      <rPr>
        <i/>
        <sz val="6"/>
        <rFont val="Arial"/>
        <family val="2"/>
        <charset val="204"/>
      </rPr>
      <t xml:space="preserve">
101/100</t>
    </r>
  </si>
  <si>
    <t>7</t>
  </si>
  <si>
    <t>ТЕРр56-17-1</t>
  </si>
  <si>
    <t>100 отремонтированных мест</t>
  </si>
  <si>
    <r>
      <t>Демонтаж  порогов шириной: 100 мм</t>
    </r>
    <r>
      <rPr>
        <i/>
        <sz val="7"/>
        <rFont val="Arial"/>
        <family val="2"/>
        <charset val="204"/>
      </rPr>
      <t xml:space="preserve">
НР (199 руб.): 82%*0.85 от ФОТ
СП (142 руб.): 62%*0.8 от ФОТ</t>
    </r>
  </si>
  <si>
    <t>8</t>
  </si>
  <si>
    <t>ТЕР11-01-011-01</t>
  </si>
  <si>
    <t>100 м2 стяжки</t>
  </si>
  <si>
    <r>
      <t>Устройство стяжек: цементных толщиной 20 мм</t>
    </r>
    <r>
      <rPr>
        <i/>
        <sz val="7"/>
        <rFont val="Arial"/>
        <family val="2"/>
        <charset val="204"/>
      </rPr>
      <t xml:space="preserve">
НР (2111 руб.): 123%*(0.9*0.85) от ФОТ
СП (1144 руб.): 75%*(0.85*0.8) от ФОТ</t>
    </r>
  </si>
  <si>
    <t>9</t>
  </si>
  <si>
    <t>ТЕР11-01-027-06</t>
  </si>
  <si>
    <r>
      <t>Устройство покрытий на растворе из сухой смеси с приготовлением раствора в построечных условиях из плиток: гладких неглазурованных керамических для полов одноцветных</t>
    </r>
    <r>
      <rPr>
        <i/>
        <sz val="7"/>
        <rFont val="Arial"/>
        <family val="2"/>
        <charset val="204"/>
      </rPr>
      <t xml:space="preserve">
НР (7002 руб.): 123%*(0.9*0.85) от ФОТ
СП (3795 руб.): 75%*(0.85*0.8) от ФОТ</t>
    </r>
  </si>
  <si>
    <r>
      <t>0,3</t>
    </r>
    <r>
      <rPr>
        <i/>
        <sz val="6"/>
        <rFont val="Arial"/>
        <family val="2"/>
        <charset val="204"/>
      </rPr>
      <t xml:space="preserve">
30 / 100</t>
    </r>
  </si>
  <si>
    <t>10</t>
  </si>
  <si>
    <t>ТЕР10-05-010-01</t>
  </si>
  <si>
    <t>100 м2 стен (за вычетом проемов)</t>
  </si>
  <si>
    <r>
      <t>Облицовка стен по системе «КНАУФ» по одинарному металлическому каркасу из ПН и ПС профилей гипсокартонными листами в два слоя (С 626): с оконным проемом</t>
    </r>
    <r>
      <rPr>
        <i/>
        <sz val="7"/>
        <rFont val="Arial"/>
        <family val="2"/>
        <charset val="204"/>
      </rPr>
      <t xml:space="preserve">
НР (578 руб.): 118%*(0.9*0.85) от ФОТ
СП (274 руб.): 63%*(0.85*0.8) от ФОТ</t>
    </r>
  </si>
  <si>
    <r>
      <t>0,035</t>
    </r>
    <r>
      <rPr>
        <i/>
        <sz val="6"/>
        <rFont val="Arial"/>
        <family val="2"/>
        <charset val="204"/>
      </rPr>
      <t xml:space="preserve">
3,5/100</t>
    </r>
  </si>
  <si>
    <t>11</t>
  </si>
  <si>
    <t>ТЕР10-01-036-01</t>
  </si>
  <si>
    <t>100 п. м</t>
  </si>
  <si>
    <r>
      <t>Установка уголков ПВХ на клее</t>
    </r>
    <r>
      <rPr>
        <i/>
        <sz val="7"/>
        <rFont val="Arial"/>
        <family val="2"/>
        <charset val="204"/>
      </rPr>
      <t xml:space="preserve">
НР (47 руб.): 118%*(0.9*0.85) от ФОТ
СП (22 руб.): 63%*(0.85*0.8) от ФОТ</t>
    </r>
  </si>
  <si>
    <r>
      <t>0,04</t>
    </r>
    <r>
      <rPr>
        <i/>
        <sz val="6"/>
        <rFont val="Arial"/>
        <family val="2"/>
        <charset val="204"/>
      </rPr>
      <t xml:space="preserve">
4/100</t>
    </r>
  </si>
  <si>
    <t>12</t>
  </si>
  <si>
    <t>ТЕРр69-9-1</t>
  </si>
  <si>
    <t>100 т мусора</t>
  </si>
  <si>
    <r>
      <t>Очистка помещений от строительного мусора</t>
    </r>
    <r>
      <rPr>
        <i/>
        <sz val="7"/>
        <rFont val="Arial"/>
        <family val="2"/>
        <charset val="204"/>
      </rPr>
      <t xml:space="preserve">
НР (3 руб.): 78%*0.85 от ФОТ
СП (2 руб.): 50%*0.8 от ФОТ</t>
    </r>
  </si>
  <si>
    <r>
      <t>0,0001</t>
    </r>
    <r>
      <rPr>
        <i/>
        <sz val="6"/>
        <rFont val="Arial"/>
        <family val="2"/>
        <charset val="204"/>
      </rPr>
      <t xml:space="preserve">
0,0112 / 100</t>
    </r>
  </si>
  <si>
    <t>13</t>
  </si>
  <si>
    <t>ТЕРр69-15-1</t>
  </si>
  <si>
    <t>1 т</t>
  </si>
  <si>
    <r>
      <t>Затаривание строительного мусора в мешки</t>
    </r>
    <r>
      <rPr>
        <i/>
        <sz val="7"/>
        <rFont val="Arial"/>
        <family val="2"/>
        <charset val="204"/>
      </rPr>
      <t xml:space="preserve">
НР (1 руб.): 78%*0.85 от ФОТ
СП (1 руб.): 50%*0.8 от ФОТ</t>
    </r>
  </si>
  <si>
    <t>14</t>
  </si>
  <si>
    <t>ТССЦпг-01-01-01-041</t>
  </si>
  <si>
    <t>1 т груза</t>
  </si>
  <si>
    <r>
      <t>Погрузка мусора строительного с погрузкой вручную</t>
    </r>
    <r>
      <rPr>
        <i/>
        <sz val="7"/>
        <rFont val="Arial"/>
        <family val="2"/>
        <charset val="204"/>
      </rPr>
      <t xml:space="preserve">
НР 100%*0.85 от ФОТ
СП 60%*0.8 от ФОТ</t>
    </r>
  </si>
  <si>
    <t>15</t>
  </si>
  <si>
    <t>ТССЦпг-03-21-01-015</t>
  </si>
  <si>
    <r>
      <t>Перевозка грузов автомобилями-самосвалами грузоподъемностью 10 т работающих вне карьера на расстояние до 15 км: I класс груза</t>
    </r>
    <r>
      <rPr>
        <i/>
        <sz val="7"/>
        <rFont val="Arial"/>
        <family val="2"/>
        <charset val="204"/>
      </rPr>
      <t xml:space="preserve">
НР 0%*0.85 от ФОТ
СП 0%*0.8 от ФОТ</t>
    </r>
  </si>
  <si>
    <t>Итого прямые затраты по разделу в текущих ценах</t>
  </si>
  <si>
    <t>Накладные расходы</t>
  </si>
  <si>
    <t>Сметная прибыль</t>
  </si>
  <si>
    <t>Итоги по разделу 1  :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</si>
  <si>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</si>
  <si>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</si>
  <si>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</si>
  <si>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</si>
  <si>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</si>
  <si>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</si>
  <si>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</si>
  <si>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</t>
  </si>
  <si>
    <t>Раздел 2. Материалы (с учетом стоимости доставки)</t>
  </si>
  <si>
    <t>16</t>
  </si>
  <si>
    <t>цена поставщика</t>
  </si>
  <si>
    <t>Смесь сухая для заделки швов (фуга) АТЛАС растворная для ручной работы</t>
  </si>
  <si>
    <t>т</t>
  </si>
  <si>
    <t>17</t>
  </si>
  <si>
    <t>Плитки керамические глазурованные для внутренней облицовки стен гладкие без завала белые</t>
  </si>
  <si>
    <t>м2</t>
  </si>
  <si>
    <t>18</t>
  </si>
  <si>
    <t>Клей для облицовочных работ водостойкий «Плюс» (сухая смесь)</t>
  </si>
  <si>
    <t>19</t>
  </si>
  <si>
    <t>Смесь сухая (фуга) АТЛАС разных цветов для заделки швов водостойкая</t>
  </si>
  <si>
    <t>20</t>
  </si>
  <si>
    <t>Грунтовка «Бетоконтакт», КНАУФ</t>
  </si>
  <si>
    <t>кг</t>
  </si>
  <si>
    <t>21</t>
  </si>
  <si>
    <t>Полимерцементная шпатлевка</t>
  </si>
  <si>
    <t>22</t>
  </si>
  <si>
    <t>Краска водоэмульсионная ВЭАК-1180</t>
  </si>
  <si>
    <t>23</t>
  </si>
  <si>
    <t>шт</t>
  </si>
  <si>
    <t>24</t>
  </si>
  <si>
    <t>25</t>
  </si>
  <si>
    <t>26</t>
  </si>
  <si>
    <t>27</t>
  </si>
  <si>
    <t>28</t>
  </si>
  <si>
    <t>29</t>
  </si>
  <si>
    <t>30</t>
  </si>
  <si>
    <t>Раствор готовый кладочный цементный марки 150</t>
  </si>
  <si>
    <t>м3</t>
  </si>
  <si>
    <t>31</t>
  </si>
  <si>
    <t>Плитки керамические для полов гладкие неглазурованные одноцветные с красителем квадратные и прямоугольные</t>
  </si>
  <si>
    <t>32</t>
  </si>
  <si>
    <t>Клей плиточный «Старатель-стандарт»</t>
  </si>
  <si>
    <t>33</t>
  </si>
  <si>
    <t>Затирка «Старатели» (разной цветности)</t>
  </si>
  <si>
    <t>34</t>
  </si>
  <si>
    <t>Шпаклевка «Фугенфюллер», КНАУФ</t>
  </si>
  <si>
    <t>35</t>
  </si>
  <si>
    <t>Листы гипсокартонные ГКЛ 12,5 мм</t>
  </si>
  <si>
    <t>36</t>
  </si>
  <si>
    <t>Герметик строительный «RDPRO», 300 мл</t>
  </si>
  <si>
    <t>37</t>
  </si>
  <si>
    <t>Профиль направляющий ПН-4 75/40/0,6</t>
  </si>
  <si>
    <t>м</t>
  </si>
  <si>
    <t>38</t>
  </si>
  <si>
    <t>Профиль стоечный ПС-4 75/50/0,6</t>
  </si>
  <si>
    <t>39</t>
  </si>
  <si>
    <t>Уголок ПВХ</t>
  </si>
  <si>
    <t>Итоги по разделу 2 Материалы (с учетом стоимости доставки) :</t>
  </si>
  <si>
    <t>ИТОГИ ПО СМЕТЕ:</t>
  </si>
  <si>
    <t xml:space="preserve">  НДС 20%</t>
  </si>
  <si>
    <t xml:space="preserve">  ВСЕГО по смете</t>
  </si>
  <si>
    <t>Общестроительные работы-1 этап. Медицинский центр</t>
  </si>
  <si>
    <r>
      <t>Плита потолочная Armstrong "BioGuard Plain" Board (600 х 600 х15 мм)</t>
    </r>
    <r>
      <rPr>
        <i/>
        <sz val="7"/>
        <rFont val="Arial"/>
        <family val="2"/>
        <charset val="204"/>
      </rPr>
      <t xml:space="preserve">
</t>
    </r>
  </si>
  <si>
    <t xml:space="preserve">Подвесная система Armstrong, Prelude Javelin несущая рейка (3600 х
30 мм)
</t>
  </si>
  <si>
    <t xml:space="preserve">Подвесная система Armstrong, Prelude Javelin поперечная рейка (1200
х 30 мм)
</t>
  </si>
  <si>
    <t xml:space="preserve">Подвесная система Armstrong, Prelude Javelin поперечная рейка (600
х 30 мм)
</t>
  </si>
  <si>
    <t xml:space="preserve">Подвесная система Armstrong, угол пристенный Javelin (3000 х 19 х 19
мм), белый (Global white)
</t>
  </si>
  <si>
    <r>
      <t>Европодвес в сборе (0,5м)</t>
    </r>
    <r>
      <rPr>
        <i/>
        <sz val="7"/>
        <rFont val="Arial"/>
        <family val="2"/>
        <charset val="204"/>
      </rPr>
      <t xml:space="preserve">
</t>
    </r>
  </si>
  <si>
    <r>
      <t>Дюбель Анкер-Клин DNA 6*40 (100шт)</t>
    </r>
    <r>
      <rPr>
        <i/>
        <sz val="7"/>
        <rFont val="Arial"/>
        <family val="2"/>
        <charset val="204"/>
      </rPr>
      <t xml:space="preserve">
</t>
    </r>
  </si>
  <si>
    <t>Сети электроснабжения. Медицинский центр</t>
  </si>
  <si>
    <t>Сметная стоимость _______________________________________________________________________________________________</t>
  </si>
  <si>
    <t>Составлен(а) в текущих (прогнозных) ценах по состоянию на 1 кв. 2020г</t>
  </si>
  <si>
    <t>Раздел 1. Демонтажные работы</t>
  </si>
  <si>
    <t>ТЕР15-01-047-16</t>
  </si>
  <si>
    <r>
      <t>Демонтаж: потолков реечных алюминиевых /Грильято/</t>
    </r>
    <r>
      <rPr>
        <i/>
        <sz val="7"/>
        <rFont val="Arial"/>
        <family val="2"/>
        <charset val="204"/>
      </rPr>
      <t xml:space="preserve">
НР (6636 руб.): 105%*(0.9*0.85) от ФОТ
СП (3090 руб.): 55%*(0.85*0.8) от ФОТ</t>
    </r>
  </si>
  <si>
    <r>
      <t>0,51</t>
    </r>
    <r>
      <rPr>
        <i/>
        <sz val="6"/>
        <rFont val="Arial"/>
        <family val="2"/>
        <charset val="204"/>
      </rPr>
      <t xml:space="preserve">
51/100</t>
    </r>
  </si>
  <si>
    <t>ТЕРр67-8-1</t>
  </si>
  <si>
    <r>
      <t>Смена светильников:</t>
    </r>
    <r>
      <rPr>
        <i/>
        <sz val="7"/>
        <rFont val="Arial"/>
        <family val="2"/>
        <charset val="204"/>
      </rPr>
      <t xml:space="preserve">
НР (1824 руб.): 85%*0.85 от ФОТ
СП (1312 руб.): 65%*0.8 от ФОТ</t>
    </r>
  </si>
  <si>
    <t>100 шт.</t>
  </si>
  <si>
    <r>
      <t>0,13</t>
    </r>
    <r>
      <rPr>
        <i/>
        <sz val="6"/>
        <rFont val="Arial"/>
        <family val="2"/>
        <charset val="204"/>
      </rPr>
      <t xml:space="preserve">
13 / 100</t>
    </r>
  </si>
  <si>
    <t>Итоги по разделу 1 Демонтажные работы :</t>
  </si>
  <si>
    <t xml:space="preserve">  Итого Строительные работы</t>
  </si>
  <si>
    <t xml:space="preserve">  Итого Монтажные работы</t>
  </si>
  <si>
    <t xml:space="preserve">  Итого по разделу 1 Демонтажные работы</t>
  </si>
  <si>
    <t>Раздел 2. Монтажные работы</t>
  </si>
  <si>
    <r>
      <t>Устройство: потолков реечных алюминиевых /Грильято/</t>
    </r>
    <r>
      <rPr>
        <i/>
        <sz val="7"/>
        <rFont val="Arial"/>
        <family val="2"/>
        <charset val="204"/>
      </rPr>
      <t xml:space="preserve">
НР (9479 руб.): 105%*(0.9*0.85) от ФОТ
СП (4414 руб.): 55%*(0.85*0.8) от ФОТ</t>
    </r>
  </si>
  <si>
    <t>ТЕРм08-03-591-08</t>
  </si>
  <si>
    <r>
      <t>Розетка штепсельная: неутопленного типа при открытой проводке</t>
    </r>
    <r>
      <rPr>
        <i/>
        <sz val="7"/>
        <rFont val="Arial"/>
        <family val="2"/>
        <charset val="204"/>
      </rPr>
      <t xml:space="preserve">
НР (1191 руб.): 95%*0.85 от ФОТ
СП (767 руб.): 65%*0.8 от ФОТ</t>
    </r>
  </si>
  <si>
    <r>
      <t>0,19</t>
    </r>
    <r>
      <rPr>
        <i/>
        <sz val="6"/>
        <rFont val="Arial"/>
        <family val="2"/>
        <charset val="204"/>
      </rPr>
      <t xml:space="preserve">
(4+4+11)/100</t>
    </r>
  </si>
  <si>
    <t>ТЕРм08-02-412-04</t>
  </si>
  <si>
    <r>
      <t>Затягивание провода в проложенные трубы и металлические рукава первого одножильного или многожильного в общей оплетке, суммарное сечение: до 35 мм2</t>
    </r>
    <r>
      <rPr>
        <i/>
        <sz val="7"/>
        <rFont val="Arial"/>
        <family val="2"/>
        <charset val="204"/>
      </rPr>
      <t xml:space="preserve">
НР (78 руб.): 95%*0.85 от ФОТ
СП (50 руб.): 65%*0.8 от ФОТ</t>
    </r>
  </si>
  <si>
    <t>100 м</t>
  </si>
  <si>
    <r>
      <t>0,05</t>
    </r>
    <r>
      <rPr>
        <i/>
        <sz val="6"/>
        <rFont val="Arial"/>
        <family val="2"/>
        <charset val="204"/>
      </rPr>
      <t xml:space="preserve">
5 / 100</t>
    </r>
  </si>
  <si>
    <t>ТЕРм08-02-412-03</t>
  </si>
  <si>
    <r>
  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  </r>
    <r>
      <rPr>
        <i/>
        <sz val="7"/>
        <rFont val="Arial"/>
        <family val="2"/>
        <charset val="204"/>
      </rPr>
      <t xml:space="preserve">
НР (4788 руб.): 95%*0.85 от ФОТ
СП (3084 руб.): 65%*0.8 от ФОТ</t>
    </r>
  </si>
  <si>
    <r>
      <t>4,4</t>
    </r>
    <r>
      <rPr>
        <i/>
        <sz val="6"/>
        <rFont val="Arial"/>
        <family val="2"/>
        <charset val="204"/>
      </rPr>
      <t xml:space="preserve">
440 / 100</t>
    </r>
  </si>
  <si>
    <t>ТЕРм08-10-010-01</t>
  </si>
  <si>
    <r>
      <t>Прокладка труб гофрированных ПВХ для защиты проводов и кабелей</t>
    </r>
    <r>
      <rPr>
        <i/>
        <sz val="7"/>
        <rFont val="Arial"/>
        <family val="2"/>
        <charset val="204"/>
      </rPr>
      <t xml:space="preserve">
НР (11345 руб.): 95%*0.85 от ФОТ
СП (7306 руб.): 65%*0.8 от ФОТ</t>
    </r>
  </si>
  <si>
    <r>
      <t>4,45</t>
    </r>
    <r>
      <rPr>
        <i/>
        <sz val="6"/>
        <rFont val="Arial"/>
        <family val="2"/>
        <charset val="204"/>
      </rPr>
      <t xml:space="preserve">
445/100</t>
    </r>
  </si>
  <si>
    <t>ТЕРм08-02-399-02</t>
  </si>
  <si>
    <r>
      <t>Провод в коробах, сечением: до 35 мм2</t>
    </r>
    <r>
      <rPr>
        <i/>
        <sz val="7"/>
        <rFont val="Arial"/>
        <family val="2"/>
        <charset val="204"/>
      </rPr>
      <t xml:space="preserve">
НР (648 руб.): 95%*0.85 от ФОТ
СП (418 руб.): 65%*0.8 от ФОТ</t>
    </r>
  </si>
  <si>
    <r>
      <t>1</t>
    </r>
    <r>
      <rPr>
        <i/>
        <sz val="6"/>
        <rFont val="Arial"/>
        <family val="2"/>
        <charset val="204"/>
      </rPr>
      <t xml:space="preserve">
100 / 100</t>
    </r>
  </si>
  <si>
    <t>ТЕРм08-02-390-01</t>
  </si>
  <si>
    <r>
      <t>Короба пластмассовые: шириной до 40 мм /канал ПВХ/</t>
    </r>
    <r>
      <rPr>
        <i/>
        <sz val="7"/>
        <rFont val="Arial"/>
        <family val="2"/>
        <charset val="204"/>
      </rPr>
      <t xml:space="preserve">
НР (2833 руб.): 95%*0.85 от ФОТ
СП (1824 руб.): 65%*0.8 от ФОТ</t>
    </r>
  </si>
  <si>
    <t>ТЕР20-02-017-07</t>
  </si>
  <si>
    <r>
      <t>Установка люков герметических</t>
    </r>
    <r>
      <rPr>
        <i/>
        <sz val="7"/>
        <rFont val="Arial"/>
        <family val="2"/>
        <charset val="204"/>
      </rPr>
      <t xml:space="preserve">
НР (571 руб.): 128%*(0.9*0.85) от ФОТ
СП (329 руб.): 83%*(0.85*0.8) от ФОТ</t>
    </r>
  </si>
  <si>
    <t>1 шт.</t>
  </si>
  <si>
    <t>ТЕРм08-02-395-01</t>
  </si>
  <si>
    <r>
      <t>Лоток металлический штампованный по установленным конструкциям, ширина лотка: до 200 мм</t>
    </r>
    <r>
      <rPr>
        <i/>
        <sz val="7"/>
        <rFont val="Arial"/>
        <family val="2"/>
        <charset val="204"/>
      </rPr>
      <t xml:space="preserve">
НР (47 руб.): 95%*0.85 от ФОТ
СП (30 руб.): 65%*0.8 от ФОТ</t>
    </r>
  </si>
  <si>
    <r>
      <t>0,00488</t>
    </r>
    <r>
      <rPr>
        <i/>
        <sz val="6"/>
        <rFont val="Arial"/>
        <family val="2"/>
        <charset val="204"/>
      </rPr>
      <t xml:space="preserve">
(1,22/3*12)/1000</t>
    </r>
  </si>
  <si>
    <t>ТЕРм08-03-573-04</t>
  </si>
  <si>
    <r>
      <t>Шкаф (пульт) управления навесной, высота, ширина и глубина: до 600х600х350 мм</t>
    </r>
    <r>
      <rPr>
        <i/>
        <sz val="7"/>
        <rFont val="Arial"/>
        <family val="2"/>
        <charset val="204"/>
      </rPr>
      <t xml:space="preserve">
НР (485 руб.): 95%*0.85 от ФОТ
СП (312 руб.): 65%*0.8 от ФОТ</t>
    </r>
  </si>
  <si>
    <t>ТЕРм08-01-058-02</t>
  </si>
  <si>
    <r>
      <t>Выключатель нагрузки с приводом: электромагнитным</t>
    </r>
    <r>
      <rPr>
        <i/>
        <sz val="7"/>
        <rFont val="Arial"/>
        <family val="2"/>
        <charset val="204"/>
      </rPr>
      <t xml:space="preserve">
НР (2242 руб.): 95%*0.85 от ФОТ
СП (1444 руб.): 65%*0.8 от ФОТ</t>
    </r>
  </si>
  <si>
    <t>ТЕРм10-08-019-01</t>
  </si>
  <si>
    <r>
      <t>Коробка ответвительная на стене</t>
    </r>
    <r>
      <rPr>
        <i/>
        <sz val="7"/>
        <rFont val="Arial"/>
        <family val="2"/>
        <charset val="204"/>
      </rPr>
      <t xml:space="preserve">
НР (1203 руб.): 80%*0.85 от ФОТ
СП (849 руб.): 60%*0.8 от ФОТ</t>
    </r>
  </si>
  <si>
    <r>
      <t>16</t>
    </r>
    <r>
      <rPr>
        <i/>
        <sz val="6"/>
        <rFont val="Arial"/>
        <family val="2"/>
        <charset val="204"/>
      </rPr>
      <t xml:space="preserve">
9+7</t>
    </r>
  </si>
  <si>
    <t>ТЕРм10-02-051-05</t>
  </si>
  <si>
    <r>
      <t>Крепление кабелей пластинами в кабельном канале (11 пластин)</t>
    </r>
    <r>
      <rPr>
        <i/>
        <sz val="7"/>
        <rFont val="Arial"/>
        <family val="2"/>
        <charset val="204"/>
      </rPr>
      <t xml:space="preserve">
НР (59 руб.): 80%*0.85 от ФОТ
СП (42 руб.): 60%*0.8 от ФОТ</t>
    </r>
  </si>
  <si>
    <t>1 стойка</t>
  </si>
  <si>
    <r>
      <t>1</t>
    </r>
    <r>
      <rPr>
        <i/>
        <sz val="6"/>
        <rFont val="Arial"/>
        <family val="2"/>
        <charset val="204"/>
      </rPr>
      <t xml:space="preserve">
1=1</t>
    </r>
  </si>
  <si>
    <t>Итоги по разделу 2 Монтажные работы :</t>
  </si>
  <si>
    <t xml:space="preserve">  Итого по разделу 2 Монтажные работы</t>
  </si>
  <si>
    <t>Раздел 3. Пусконаладочные работы</t>
  </si>
  <si>
    <t>ТЕРп01-11-011-01</t>
  </si>
  <si>
    <r>
      <t>Проверка наличия цепи между заземлителями и заземленными элементами</t>
    </r>
    <r>
      <rPr>
        <i/>
        <sz val="7"/>
        <rFont val="Arial"/>
        <family val="2"/>
        <charset val="204"/>
      </rPr>
      <t xml:space="preserve">
НР (15 руб.): 65%*0.85 от ФОТ
СП (9 руб.): 40%*0.8 от ФОТ</t>
    </r>
  </si>
  <si>
    <t>100 точек</t>
  </si>
  <si>
    <r>
      <t>0,007171</t>
    </r>
    <r>
      <rPr>
        <i/>
        <sz val="6"/>
        <rFont val="Arial"/>
        <family val="2"/>
        <charset val="204"/>
      </rPr>
      <t xml:space="preserve">
0,7171/100</t>
    </r>
  </si>
  <si>
    <t>ТЕРп01-11-028-01</t>
  </si>
  <si>
    <r>
      <t>Измерение сопротивления изоляции мегаомметром: кабельных и других линий напряжением до 1 кВ, предназначенных для передачи электроэнергии к распределительным устройствам, щитам, шкафам, коммутационным аппаратам и электропотребителям</t>
    </r>
    <r>
      <rPr>
        <i/>
        <sz val="7"/>
        <rFont val="Arial"/>
        <family val="2"/>
        <charset val="204"/>
      </rPr>
      <t xml:space="preserve">
НР (461 руб.): 65%*0.85 от ФОТ
СП (267 руб.): 40%*0.8 от ФОТ</t>
    </r>
  </si>
  <si>
    <t>1 линия</t>
  </si>
  <si>
    <r>
      <t>Измерение сопротивления изоляции мегаомметром: кабельных и других линий напряжением до 1 кВ, предназначенных для передачи электроэнергии к распределительным устройствам, щитам, шкафам, коммутационным аппаратам и электропотребителям</t>
    </r>
    <r>
      <rPr>
        <i/>
        <sz val="7"/>
        <rFont val="Arial"/>
        <family val="2"/>
        <charset val="204"/>
      </rPr>
      <t xml:space="preserve">
НР (975 руб.): 65%*0.85 от ФОТ
СП (564 руб.): 40%*0.8 от ФОТ</t>
    </r>
  </si>
  <si>
    <t>ТЕРп01-03-002-04</t>
  </si>
  <si>
    <r>
      <t>Выключатель трехполюсный напряжением до 1 кВ с: электромагнитным, тепловым или комбинированным расцепителем, номинальный ток до 50 А</t>
    </r>
    <r>
      <rPr>
        <i/>
        <sz val="7"/>
        <rFont val="Arial"/>
        <family val="2"/>
        <charset val="204"/>
      </rPr>
      <t xml:space="preserve">
НР (212 руб.): 65%*0.85 от ФОТ
СП (123 руб.): 40%*0.8 от ФОТ</t>
    </r>
  </si>
  <si>
    <t>ТЕРп01-11-013-01</t>
  </si>
  <si>
    <r>
      <t>Замер полного сопротивления цепи «фаза-нуль»</t>
    </r>
    <r>
      <rPr>
        <i/>
        <sz val="7"/>
        <rFont val="Arial"/>
        <family val="2"/>
        <charset val="204"/>
      </rPr>
      <t xml:space="preserve">
НР (3910 руб.): 65%*0.85 от ФОТ
СП (2265 руб.): 40%*0.8 от ФОТ</t>
    </r>
  </si>
  <si>
    <t>1 токоприемник</t>
  </si>
  <si>
    <t>Итоги по разделу 3 Пусконаладочные работы :</t>
  </si>
  <si>
    <t xml:space="preserve">  Итого по разделу 3 Пусконаладочные работы</t>
  </si>
  <si>
    <t>Раздел 4. Материалы для монтажных работ (с учетом стоимости доставки)</t>
  </si>
  <si>
    <t>Светильники с люминесцентными лампами</t>
  </si>
  <si>
    <r>
      <t>Розетка 2X2К+З в сборе БЕЛ VLN</t>
    </r>
    <r>
      <rPr>
        <i/>
        <sz val="7"/>
        <rFont val="Arial"/>
        <family val="2"/>
        <charset val="204"/>
      </rPr>
      <t xml:space="preserve">
</t>
    </r>
  </si>
  <si>
    <r>
      <t>Роз.DLP65 н.ст. 2К+З б/заж.</t>
    </r>
    <r>
      <rPr>
        <i/>
        <sz val="7"/>
        <rFont val="Arial"/>
        <family val="2"/>
        <charset val="204"/>
      </rPr>
      <t xml:space="preserve">
</t>
    </r>
  </si>
  <si>
    <r>
      <t>Роз.DLP65 н.ст. 2X2К+З б/заж.</t>
    </r>
    <r>
      <rPr>
        <i/>
        <sz val="7"/>
        <rFont val="Arial"/>
        <family val="2"/>
        <charset val="204"/>
      </rPr>
      <t xml:space="preserve">
</t>
    </r>
  </si>
  <si>
    <r>
      <t>Кабель ППГнг(А)-HF 5х4</t>
    </r>
    <r>
      <rPr>
        <i/>
        <sz val="7"/>
        <rFont val="Arial"/>
        <family val="2"/>
        <charset val="204"/>
      </rPr>
      <t xml:space="preserve">
</t>
    </r>
  </si>
  <si>
    <r>
      <t>Кабель ППГнг(А)-HF 3х2,5</t>
    </r>
    <r>
      <rPr>
        <i/>
        <sz val="7"/>
        <rFont val="Arial"/>
        <family val="2"/>
        <charset val="204"/>
      </rPr>
      <t xml:space="preserve">
</t>
    </r>
  </si>
  <si>
    <r>
      <t>Трубки защитные гофрированные</t>
    </r>
    <r>
      <rPr>
        <i/>
        <sz val="7"/>
        <rFont val="Arial"/>
        <family val="2"/>
        <charset val="204"/>
      </rPr>
      <t xml:space="preserve">
</t>
    </r>
  </si>
  <si>
    <r>
      <t>DLP Кабель-канал  80x35</t>
    </r>
    <r>
      <rPr>
        <i/>
        <sz val="7"/>
        <rFont val="Arial"/>
        <family val="2"/>
        <charset val="204"/>
      </rPr>
      <t xml:space="preserve">
</t>
    </r>
  </si>
  <si>
    <r>
      <t>DLP Крышка 65мм</t>
    </r>
    <r>
      <rPr>
        <i/>
        <sz val="7"/>
        <rFont val="Arial"/>
        <family val="2"/>
        <charset val="204"/>
      </rPr>
      <t xml:space="preserve">
</t>
    </r>
  </si>
  <si>
    <r>
      <t>DLP Заглушка 80х35мм</t>
    </r>
    <r>
      <rPr>
        <i/>
        <sz val="7"/>
        <rFont val="Arial"/>
        <family val="2"/>
        <charset val="204"/>
      </rPr>
      <t xml:space="preserve">
</t>
    </r>
  </si>
  <si>
    <t>Люк смотровой</t>
  </si>
  <si>
    <r>
      <t>Лоток перфорированный 50х100х3000 ИЭК (1,22кг)</t>
    </r>
    <r>
      <rPr>
        <i/>
        <sz val="7"/>
        <rFont val="Arial"/>
        <family val="2"/>
        <charset val="204"/>
      </rPr>
      <t xml:space="preserve">
</t>
    </r>
  </si>
  <si>
    <r>
      <t>Крышка на лоток осн. 50 мм.</t>
    </r>
    <r>
      <rPr>
        <i/>
        <sz val="7"/>
        <rFont val="Arial"/>
        <family val="2"/>
        <charset val="204"/>
      </rPr>
      <t xml:space="preserve">
</t>
    </r>
  </si>
  <si>
    <r>
      <t>Поворот на 90 гр. 50х100</t>
    </r>
    <r>
      <rPr>
        <i/>
        <sz val="7"/>
        <rFont val="Arial"/>
        <family val="2"/>
        <charset val="204"/>
      </rPr>
      <t xml:space="preserve">
</t>
    </r>
  </si>
  <si>
    <r>
      <t>Перфорированный 41х21х3000-2,5IEK</t>
    </r>
    <r>
      <rPr>
        <i/>
        <sz val="7"/>
        <rFont val="Arial"/>
        <family val="2"/>
        <charset val="204"/>
      </rPr>
      <t xml:space="preserve">
</t>
    </r>
  </si>
  <si>
    <t>Шкаф металлический навесной ШРП</t>
  </si>
  <si>
    <t>шт.</t>
  </si>
  <si>
    <t>Выключатели с тепловым и электромагнитным расцепителем</t>
  </si>
  <si>
    <r>
      <t>Batibox Коробка встраиваемая монтажная для сухих перегородок 2п гл.40мм Legrand</t>
    </r>
    <r>
      <rPr>
        <i/>
        <sz val="7"/>
        <rFont val="Arial"/>
        <family val="2"/>
        <charset val="204"/>
      </rPr>
      <t xml:space="preserve">
</t>
    </r>
  </si>
  <si>
    <t>Коробка ответвительная тросовая У245</t>
  </si>
  <si>
    <t>40</t>
  </si>
  <si>
    <r>
      <t>Пластина заземления GP</t>
    </r>
    <r>
      <rPr>
        <i/>
        <sz val="7"/>
        <rFont val="Arial"/>
        <family val="2"/>
        <charset val="204"/>
      </rPr>
      <t xml:space="preserve">
</t>
    </r>
  </si>
  <si>
    <t>41</t>
  </si>
  <si>
    <r>
      <t>Шпилька М6*1000</t>
    </r>
    <r>
      <rPr>
        <i/>
        <sz val="7"/>
        <rFont val="Arial"/>
        <family val="2"/>
        <charset val="204"/>
      </rPr>
      <t xml:space="preserve">
</t>
    </r>
  </si>
  <si>
    <t>Итоги по разделу 4 Материалы для монтажных работ (с учетом стоимости доставки) :</t>
  </si>
  <si>
    <t>помещения 2062, 2063, 2064, 2072</t>
  </si>
  <si>
    <t>ТЕРр65-4-1</t>
  </si>
  <si>
    <r>
      <t>Демонтаж: умывальников и раковин</t>
    </r>
    <r>
      <rPr>
        <i/>
        <sz val="7"/>
        <rFont val="Arial"/>
        <family val="2"/>
        <charset val="204"/>
      </rPr>
      <t xml:space="preserve">
НР (251 руб.): 63%=74%*0,85 от ФОТ
СП (160 руб.): 40%=50%*0,8 от ФОТ</t>
    </r>
  </si>
  <si>
    <t>100 приборов</t>
  </si>
  <si>
    <r>
      <t>0,04</t>
    </r>
    <r>
      <rPr>
        <i/>
        <sz val="6"/>
        <rFont val="Arial"/>
        <family val="2"/>
        <charset val="204"/>
      </rPr>
      <t xml:space="preserve">
4 / 100</t>
    </r>
  </si>
  <si>
    <t>помещение 2088</t>
  </si>
  <si>
    <t>ТЕРр65-3-6</t>
  </si>
  <si>
    <r>
      <t>Снятие смесителя: с душевой сеткой</t>
    </r>
    <r>
      <rPr>
        <i/>
        <sz val="7"/>
        <rFont val="Arial"/>
        <family val="2"/>
        <charset val="204"/>
      </rPr>
      <t xml:space="preserve">
НР (140 руб.): 63%=74%*0,85 от ФОТ
СП (89 руб.): 40%=50%*0,8 от ФОТ</t>
    </r>
  </si>
  <si>
    <t>100 шт. арматуры</t>
  </si>
  <si>
    <r>
      <t>0,02</t>
    </r>
    <r>
      <rPr>
        <i/>
        <sz val="6"/>
        <rFont val="Arial"/>
        <family val="2"/>
        <charset val="204"/>
      </rPr>
      <t xml:space="preserve">
2 / 100</t>
    </r>
  </si>
  <si>
    <t>ТЕР10-01-015-01</t>
  </si>
  <si>
    <r>
      <t>ДЕМОНТАЖ перегородок каркасно-филенчатых в санузлах</t>
    </r>
    <r>
      <rPr>
        <i/>
        <sz val="7"/>
        <rFont val="Arial"/>
        <family val="2"/>
        <charset val="204"/>
      </rPr>
      <t xml:space="preserve">
НР (304 руб.): 90%=118%*(0.9*0.85) от ФОТ
СП (145 руб.): 43%=63%*(0.85*0.8) от ФОТ</t>
    </r>
  </si>
  <si>
    <t>100 м2 перегородок и барьеров</t>
  </si>
  <si>
    <r>
      <t>0,024</t>
    </r>
    <r>
      <rPr>
        <i/>
        <sz val="6"/>
        <rFont val="Arial"/>
        <family val="2"/>
        <charset val="204"/>
      </rPr>
      <t xml:space="preserve">
2,4 / 100</t>
    </r>
  </si>
  <si>
    <t>ТЕР16-04-002-01</t>
  </si>
  <si>
    <r>
      <t>ДЕМОНТАЖ трубопроводов водоснабжения из напорных полиэтиленовых труб наружным диаметром: 20 мм /холодного и горячего водоснабжения RAUTITAN his DN  20х2,8 (Ду15мм)/</t>
    </r>
    <r>
      <rPr>
        <i/>
        <sz val="7"/>
        <rFont val="Arial"/>
        <family val="2"/>
        <charset val="204"/>
      </rPr>
      <t xml:space="preserve">
НР (731 руб.): 98%=128%*(0.9*0.85) от ФОТ
СП (418 руб.): 56%=83%*(0.85*0.8) от ФОТ</t>
    </r>
  </si>
  <si>
    <t>100 м трубопровода</t>
  </si>
  <si>
    <r>
      <t>0,04</t>
    </r>
    <r>
      <rPr>
        <i/>
        <sz val="6"/>
        <rFont val="Arial"/>
        <family val="2"/>
        <charset val="204"/>
      </rPr>
      <t xml:space="preserve">
(2+2) / 100</t>
    </r>
  </si>
  <si>
    <t>ТЕР16-04-004-01</t>
  </si>
  <si>
    <r>
      <t>ДЕМОНТАЖ внутренних трубопроводов канализации из полипропиленовых труб диаметром: 50 мм /труба канализационная RAUPIANO PLUS с раструбом и резиновым сальником/</t>
    </r>
    <r>
      <rPr>
        <i/>
        <sz val="7"/>
        <rFont val="Arial"/>
        <family val="2"/>
        <charset val="204"/>
      </rPr>
      <t xml:space="preserve">
НР (100 руб.): 98%=128%*(0.9*0.85) от ФОТ
СП (57 руб.): 56%=83%*(0.85*0.8) от ФОТ</t>
    </r>
  </si>
  <si>
    <t>Раздел 2. Водопровод хозяйственно-питьевой (В1)</t>
  </si>
  <si>
    <t>помещения 2063,2072</t>
  </si>
  <si>
    <r>
      <t>Прокладка трубопроводов водоснабжения из напорных полиэтиленовых труб наружным диаметром: 20 мм</t>
    </r>
    <r>
      <rPr>
        <i/>
        <sz val="7"/>
        <rFont val="Arial"/>
        <family val="2"/>
        <charset val="204"/>
      </rPr>
      <t xml:space="preserve">
НР (4110 руб.): 98%=128%*(0.9*0.85) от ФОТ
СП (2349 руб.): 56%=83%*(0.85*0.8) от ФОТ</t>
    </r>
  </si>
  <si>
    <r>
      <t>0,09</t>
    </r>
    <r>
      <rPr>
        <i/>
        <sz val="6"/>
        <rFont val="Arial"/>
        <family val="2"/>
        <charset val="204"/>
      </rPr>
      <t xml:space="preserve">
9 / 100</t>
    </r>
  </si>
  <si>
    <t>помещения 2063, 2064, 2072</t>
  </si>
  <si>
    <t>ТЕР17-01-002-03</t>
  </si>
  <si>
    <r>
      <t>Установка смесителей</t>
    </r>
    <r>
      <rPr>
        <i/>
        <sz val="7"/>
        <rFont val="Arial"/>
        <family val="2"/>
        <charset val="204"/>
      </rPr>
      <t xml:space="preserve">
НР (448 руб.): 98%=128%*(0.9*0.85) от ФОТ
СП (256 руб.): 56%=83%*(0.85*0.8) от ФОТ</t>
    </r>
  </si>
  <si>
    <t>10 шт.</t>
  </si>
  <si>
    <r>
      <t>0,3</t>
    </r>
    <r>
      <rPr>
        <i/>
        <sz val="6"/>
        <rFont val="Arial"/>
        <family val="2"/>
        <charset val="204"/>
      </rPr>
      <t xml:space="preserve">
3 / 10</t>
    </r>
  </si>
  <si>
    <r>
      <t>Установка смесителей /душевая система/</t>
    </r>
    <r>
      <rPr>
        <i/>
        <sz val="7"/>
        <rFont val="Arial"/>
        <family val="2"/>
        <charset val="204"/>
      </rPr>
      <t xml:space="preserve">
НР (149 руб.): 98%=128%*(0.9*0.85) от ФОТ
СП (85 руб.): 56%=83%*(0.85*0.8) от ФОТ</t>
    </r>
  </si>
  <si>
    <r>
      <t>0,1</t>
    </r>
    <r>
      <rPr>
        <i/>
        <sz val="6"/>
        <rFont val="Arial"/>
        <family val="2"/>
        <charset val="204"/>
      </rPr>
      <t xml:space="preserve">
1 / 10</t>
    </r>
  </si>
  <si>
    <r>
      <t>ТЕР10-01-059-01</t>
    </r>
    <r>
      <rPr>
        <i/>
        <sz val="9"/>
        <rFont val="Arial"/>
        <family val="2"/>
        <charset val="204"/>
      </rPr>
      <t xml:space="preserve">
прим</t>
    </r>
  </si>
  <si>
    <r>
      <t>Установка штучных изделий</t>
    </r>
    <r>
      <rPr>
        <i/>
        <sz val="7"/>
        <rFont val="Arial"/>
        <family val="2"/>
        <charset val="204"/>
      </rPr>
      <t xml:space="preserve">
НР (509 руб.): 90%=118%*(0.9*0.85) от ФОТ
СП (243 руб.): 43%=63%*(0.85*0.8) от ФОТ</t>
    </r>
  </si>
  <si>
    <t>100 шт. изделий</t>
  </si>
  <si>
    <t>помещение 2063</t>
  </si>
  <si>
    <t>ТЕР16-05-001-01</t>
  </si>
  <si>
    <r>
      <t>Установка вентилей, задвижек, затворов, клапанов обратных, кранов проходных на трубопроводах из стальных труб диаметром: до 25 мм</t>
    </r>
    <r>
      <rPr>
        <i/>
        <sz val="7"/>
        <rFont val="Arial"/>
        <family val="2"/>
        <charset val="204"/>
      </rPr>
      <t xml:space="preserve">
НР (296 руб.): 98%=128%*(0.9*0.85) от ФОТ
СП (169 руб.): 56%=83%*(0.85*0.8) от ФОТ</t>
    </r>
  </si>
  <si>
    <t>Итоги по разделу 2 Водопровод хозяйственно-питьевой (В1) :</t>
  </si>
  <si>
    <t xml:space="preserve">  Итого по разделу 2 Водопровод хозяйственно-питьевой (В1)</t>
  </si>
  <si>
    <t>Раздел 3. Трубопровод горячего водоснабжения, подающий (ТЗ)</t>
  </si>
  <si>
    <t>помещения 2063, 2072</t>
  </si>
  <si>
    <r>
      <t>Прокладка трубопроводов водоснабжения из напорных полиэтиленовых труб наружным диаметром: 20 мм</t>
    </r>
    <r>
      <rPr>
        <i/>
        <sz val="7"/>
        <rFont val="Arial"/>
        <family val="2"/>
        <charset val="204"/>
      </rPr>
      <t xml:space="preserve">
НР (1370 руб.): 98%=128%*(0.9*0.85) от ФОТ
СП (783 руб.): 56%=83%*(0.85*0.8) от ФОТ</t>
    </r>
  </si>
  <si>
    <r>
      <t>0,03</t>
    </r>
    <r>
      <rPr>
        <i/>
        <sz val="6"/>
        <rFont val="Arial"/>
        <family val="2"/>
        <charset val="204"/>
      </rPr>
      <t xml:space="preserve">
3 / 100</t>
    </r>
  </si>
  <si>
    <t>Итоги по разделу 3 Трубопровод горячего водоснабжения, подающий (ТЗ) :</t>
  </si>
  <si>
    <t xml:space="preserve">  Итого по разделу 3 Трубопровод горячего водоснабжения, подающий (ТЗ)</t>
  </si>
  <si>
    <t>Раздел 4. Хозяйственно-бытовая канализация К1</t>
  </si>
  <si>
    <r>
      <t>Прокладка внутренних трубопроводов канализации из полипропиленовых труб диаметром: 50 мм</t>
    </r>
    <r>
      <rPr>
        <i/>
        <sz val="7"/>
        <rFont val="Arial"/>
        <family val="2"/>
        <charset val="204"/>
      </rPr>
      <t xml:space="preserve">
НР (1126 руб.): 98%=128%*(0.9*0.85) от ФОТ
СП (643 руб.): 56%=83%*(0.85*0.8) от ФОТ</t>
    </r>
  </si>
  <si>
    <t>ТЕР17-01-001-15</t>
  </si>
  <si>
    <r>
      <t>Установка умывальников групповых с подводкой холодной и горячей воды/двойной/</t>
    </r>
    <r>
      <rPr>
        <i/>
        <sz val="7"/>
        <rFont val="Arial"/>
        <family val="2"/>
        <charset val="204"/>
      </rPr>
      <t xml:space="preserve">
НР (1660 руб.): 98%=128%*(0.9*0.85) от ФОТ
СП (949 руб.): 56%=83%*(0.85*0.8) от ФОТ</t>
    </r>
  </si>
  <si>
    <t>10 компл.</t>
  </si>
  <si>
    <t>помещения 2062, 2064, 2072</t>
  </si>
  <si>
    <r>
      <t>Установка умывальников групповых с подводкой холодной и горячей воды (существующие)</t>
    </r>
    <r>
      <rPr>
        <i/>
        <sz val="7"/>
        <rFont val="Arial"/>
        <family val="2"/>
        <charset val="204"/>
      </rPr>
      <t xml:space="preserve">
НР (4979 руб.): 98%=128%*(0.9*0.85) от ФОТ
СП (2845 руб.): 56%=83%*(0.85*0.8) от ФОТ</t>
    </r>
  </si>
  <si>
    <t>помещение 2072</t>
  </si>
  <si>
    <t>ТЕР12-01-010-01</t>
  </si>
  <si>
    <r>
      <t>Устройство мелких покрытий (брандмауэры, парапеты, свесы и т.п.) из листовой оцинкованной стали</t>
    </r>
    <r>
      <rPr>
        <i/>
        <sz val="7"/>
        <rFont val="Arial"/>
        <family val="2"/>
        <charset val="204"/>
      </rPr>
      <t xml:space="preserve">
НР (144 руб.): 92%=120%*(0.9*0.85) от ФОТ
СП (69 руб.): 44%=65%*(0.85*0.8) от ФОТ</t>
    </r>
  </si>
  <si>
    <r>
      <t>0,0072</t>
    </r>
    <r>
      <rPr>
        <i/>
        <sz val="6"/>
        <rFont val="Arial"/>
        <family val="2"/>
        <charset val="204"/>
      </rPr>
      <t xml:space="preserve">
(1,2*0,6) / 100</t>
    </r>
  </si>
  <si>
    <t>Итоги по разделу 4 Хозяйственно-бытовая канализация К1 :</t>
  </si>
  <si>
    <t xml:space="preserve">  Итого по разделу 4 Хозяйственно-бытовая канализация К1</t>
  </si>
  <si>
    <t>Раздел 5. Материалы для монтажных работ (с учетом стоимости доставки)</t>
  </si>
  <si>
    <r>
      <t>Труба РЕ-Ха/EVOH 20х2,8 бухта 100м Sanext</t>
    </r>
    <r>
      <rPr>
        <i/>
        <sz val="7"/>
        <rFont val="Arial"/>
        <family val="2"/>
        <charset val="204"/>
      </rPr>
      <t xml:space="preserve">
</t>
    </r>
  </si>
  <si>
    <r>
      <t>Смеситель  LEMARK Проджект для умывальника, с локтевой рукояткой, хром</t>
    </r>
    <r>
      <rPr>
        <i/>
        <sz val="7"/>
        <rFont val="Arial"/>
        <family val="2"/>
        <charset val="204"/>
      </rPr>
      <t xml:space="preserve">
</t>
    </r>
  </si>
  <si>
    <r>
      <t>Душевая система с однорычажным локтевым смесителем NEXT</t>
    </r>
    <r>
      <rPr>
        <i/>
        <sz val="7"/>
        <rFont val="Arial"/>
        <family val="2"/>
        <charset val="204"/>
      </rPr>
      <t xml:space="preserve">
</t>
    </r>
  </si>
  <si>
    <t>Сиденье для инвалидов, не откидное. Крепление к стене, мод. ""МГ-Сид-НЖ-4", для душевых помещений,  из  нержавеющей стали AISI-304- 100%,  сиденье- решетчатое нерж. сталь. Д*Ш*В :500*400*500 мм"</t>
  </si>
  <si>
    <t>Поручни инвалидные (для инвалидов) ПР-02-780(800)-МЕДГРАДЪ с креплением на стену, откидные на шарнире , с держателем под бумагу, для унитаза и раковины, нерж. сталь. Универсальный(лев/прав.), 800/780*225  мм. Нерж. труба 32 мм. Крепежн. отв.- 6</t>
  </si>
  <si>
    <t>Поручни инвалидные (для инвалидов) ПР-06-1000-МЕДГРАДЪ , прямой (горизонтальный), 3-х опорный , L= 1000 мм. Металл труба 32 мм., нерж. сталь.</t>
  </si>
  <si>
    <t>Поручни инвалидные (для инвалидов) ПР-07-МЕДГРАДЪ , стоечный-прямой (вертикальный), "Г"-образный , Н= 2000 мм. Металл труба 32 мм., нерж. сталь.</t>
  </si>
  <si>
    <r>
      <t>BVR Кран шаровый PN40 DN15</t>
    </r>
    <r>
      <rPr>
        <i/>
        <sz val="7"/>
        <rFont val="Arial"/>
        <family val="2"/>
        <charset val="204"/>
      </rPr>
      <t xml:space="preserve">
</t>
    </r>
  </si>
  <si>
    <r>
      <t>Труба для внутренней канализации Stilte Белая 50x1000</t>
    </r>
    <r>
      <rPr>
        <i/>
        <sz val="7"/>
        <rFont val="Arial"/>
        <family val="2"/>
        <charset val="204"/>
      </rPr>
      <t xml:space="preserve">
</t>
    </r>
  </si>
  <si>
    <r>
      <t>Тройник Stilte Белый 50x50/87,5</t>
    </r>
    <r>
      <rPr>
        <i/>
        <sz val="7"/>
        <rFont val="Arial"/>
        <family val="2"/>
        <charset val="204"/>
      </rPr>
      <t xml:space="preserve">
</t>
    </r>
  </si>
  <si>
    <r>
      <t>Отвод Stilte Белый 50x87,5</t>
    </r>
    <r>
      <rPr>
        <i/>
        <sz val="7"/>
        <rFont val="Arial"/>
        <family val="2"/>
        <charset val="204"/>
      </rPr>
      <t xml:space="preserve">
</t>
    </r>
  </si>
  <si>
    <r>
      <t>Отвод Stilte Белый 50x45</t>
    </r>
    <r>
      <rPr>
        <i/>
        <sz val="7"/>
        <rFont val="Arial"/>
        <family val="2"/>
        <charset val="204"/>
      </rPr>
      <t xml:space="preserve">
</t>
    </r>
  </si>
  <si>
    <r>
      <t>Заглушка Stilte Белая 50</t>
    </r>
    <r>
      <rPr>
        <i/>
        <sz val="7"/>
        <rFont val="Arial"/>
        <family val="2"/>
        <charset val="204"/>
      </rPr>
      <t xml:space="preserve">
</t>
    </r>
  </si>
  <si>
    <r>
      <t>Раковина Sanita Lux Next 60</t>
    </r>
    <r>
      <rPr>
        <i/>
        <sz val="7"/>
        <rFont val="Arial"/>
        <family val="2"/>
        <charset val="204"/>
      </rPr>
      <t xml:space="preserve">
</t>
    </r>
  </si>
  <si>
    <r>
      <t>Сифон бутылочный G1 1/4 х 32мм 1011105-00</t>
    </r>
    <r>
      <rPr>
        <i/>
        <sz val="7"/>
        <rFont val="Arial"/>
        <family val="2"/>
        <charset val="204"/>
      </rPr>
      <t xml:space="preserve">
</t>
    </r>
  </si>
  <si>
    <t>Короба защитные</t>
  </si>
  <si>
    <t>Итоги по разделу 5 Материалы для монтажных работ (с учетом стоимости доставки) :</t>
  </si>
  <si>
    <t>ЛОКАЛЬНЫЙ СМЕТНЫЙ РАСЧЕТ № 3</t>
  </si>
  <si>
    <t>ЛОКАЛЬНЫЙ СМЕТНЫЙ РАСЧЕТ №2</t>
  </si>
  <si>
    <t>ЛОКАЛЬНЫЙ СМЕТНЫЙ РАСЧЕТ №1</t>
  </si>
  <si>
    <t>ТЕР20-02-001-01</t>
  </si>
  <si>
    <r>
      <t>ДЕМОНТАЖ ДИФФУЗЕРОВ /Установка воздухораспределителей, предназначенных для подачи воздуха: в рабочую зону, массой до 20 кг/</t>
    </r>
    <r>
      <rPr>
        <i/>
        <sz val="7"/>
        <rFont val="Arial"/>
        <family val="2"/>
        <charset val="204"/>
      </rPr>
      <t xml:space="preserve">
НР (2090 руб.): 128%*(0.9*0.85) от ФОТ
СП (1204 руб.): 83%*(0.85*0.8) от ФОТ</t>
    </r>
  </si>
  <si>
    <t>1 воздухораспределитель</t>
  </si>
  <si>
    <r>
      <t>20</t>
    </r>
    <r>
      <rPr>
        <i/>
        <sz val="6"/>
        <rFont val="Arial"/>
        <family val="2"/>
        <charset val="204"/>
      </rPr>
      <t xml:space="preserve">
2+8+2+2+6</t>
    </r>
  </si>
  <si>
    <t>ТЕРр65-30-1</t>
  </si>
  <si>
    <r>
      <t>Разборка воздуховодов из листовой стали толщиной: до 0,9 мм диаметром/периметром до 165 мм /540 мм</t>
    </r>
    <r>
      <rPr>
        <i/>
        <sz val="7"/>
        <rFont val="Arial"/>
        <family val="2"/>
        <charset val="204"/>
      </rPr>
      <t xml:space="preserve">
НР (2119 руб.): 74%*0.85 от ФОТ
СП (1348 руб.): 50%*0.8 от ФОТ</t>
    </r>
  </si>
  <si>
    <t>100 м2 поверхности воздуховодов</t>
  </si>
  <si>
    <r>
      <t>0,3566</t>
    </r>
    <r>
      <rPr>
        <i/>
        <sz val="6"/>
        <rFont val="Arial"/>
        <family val="2"/>
        <charset val="204"/>
      </rPr>
      <t xml:space="preserve">
(2,51+9,55+3,77+12,17+2,67+0,36+0,56+0,23+0,38+0,24+0,78+0,26+1,26+0,4+0,4+0,12) / 100</t>
    </r>
  </si>
  <si>
    <t>ТЕР20-02-004-01</t>
  </si>
  <si>
    <r>
      <t>ДЕМОНТАЖ КЛАПАНОВ ВОЗДУШНЫХ /Установка клапанов обратных: диаметром до 355 мм/</t>
    </r>
    <r>
      <rPr>
        <i/>
        <sz val="7"/>
        <rFont val="Arial"/>
        <family val="2"/>
        <charset val="204"/>
      </rPr>
      <t xml:space="preserve">
НР (1456 руб.): 128%*(0.9*0.85) от ФОТ
СП (839 руб.): 83%*(0.85*0.8) от ФОТ</t>
    </r>
  </si>
  <si>
    <t>1 клапан</t>
  </si>
  <si>
    <r>
      <t>18</t>
    </r>
    <r>
      <rPr>
        <i/>
        <sz val="6"/>
        <rFont val="Arial"/>
        <family val="2"/>
        <charset val="204"/>
      </rPr>
      <t xml:space="preserve">
4+8+6</t>
    </r>
  </si>
  <si>
    <t>ТЕР20-06-019-09</t>
  </si>
  <si>
    <r>
      <t>ДЕМОНТАЖ внутреннего блока кассетного типа мощностью: до 8 кВт</t>
    </r>
    <r>
      <rPr>
        <i/>
        <sz val="7"/>
        <rFont val="Arial"/>
        <family val="2"/>
        <charset val="204"/>
      </rPr>
      <t xml:space="preserve">
НР (647 руб.): 128%*(0.9*0.85) от ФОТ
СП (373 руб.): 83%*(0.85*0.8) от ФОТ</t>
    </r>
  </si>
  <si>
    <t>1 блок</t>
  </si>
  <si>
    <t>Приточная система П1</t>
  </si>
  <si>
    <r>
      <t>Установка воздухораспределителей, предназначенных для подачи воздуха: в рабочую зону, массой до 20 кг</t>
    </r>
    <r>
      <rPr>
        <i/>
        <sz val="7"/>
        <rFont val="Arial"/>
        <family val="2"/>
        <charset val="204"/>
      </rPr>
      <t xml:space="preserve">
НР (1306 руб.): 128%*(0.9*0.85) от ФОТ
СП (753 руб.): 83%*(0.85*0.8) от ФОТ</t>
    </r>
  </si>
  <si>
    <r>
      <t>5</t>
    </r>
    <r>
      <rPr>
        <i/>
        <sz val="6"/>
        <rFont val="Arial"/>
        <family val="2"/>
        <charset val="204"/>
      </rPr>
      <t xml:space="preserve">
4+1</t>
    </r>
  </si>
  <si>
    <r>
      <t>Установка клапанов обратных: диаметром до 355 мм</t>
    </r>
    <r>
      <rPr>
        <i/>
        <sz val="7"/>
        <rFont val="Arial"/>
        <family val="2"/>
        <charset val="204"/>
      </rPr>
      <t xml:space="preserve">
НР (607 руб.): 128%*(0.9*0.85) от ФОТ
СП (350 руб.): 83%*(0.85*0.8) от ФОТ</t>
    </r>
  </si>
  <si>
    <t>ТЕР20-01-001-01</t>
  </si>
  <si>
    <r>
      <t>Прокладка воздуховодов из листовой, оцинкованной стали и алюминия класса Н (нормальные) толщиной : 0,5 мм, диаметром до 200 мм</t>
    </r>
    <r>
      <rPr>
        <i/>
        <sz val="7"/>
        <rFont val="Arial"/>
        <family val="2"/>
        <charset val="204"/>
      </rPr>
      <t xml:space="preserve">
НР (2648 руб.): 128%*(0.9*0.85) от ФОТ
СП (1526 руб.): 83%*(0.85*0.8) от ФОТ</t>
    </r>
  </si>
  <si>
    <r>
      <t>0,081</t>
    </r>
    <r>
      <rPr>
        <i/>
        <sz val="6"/>
        <rFont val="Arial"/>
        <family val="2"/>
        <charset val="204"/>
      </rPr>
      <t xml:space="preserve">
8,1 / 100</t>
    </r>
  </si>
  <si>
    <t>Приточная система П12</t>
  </si>
  <si>
    <t>ТЕР20-02-003-09</t>
  </si>
  <si>
    <r>
      <t>Установка решеток жалюзийных стальных: регулирующих (РР), номер 5, размер 200х600 мм</t>
    </r>
    <r>
      <rPr>
        <i/>
        <sz val="7"/>
        <rFont val="Arial"/>
        <family val="2"/>
        <charset val="204"/>
      </rPr>
      <t xml:space="preserve">
НР (1161 руб.): 128%*(0.9*0.85) от ФОТ
СП (669 руб.): 83%*(0.85*0.8) от ФОТ</t>
    </r>
  </si>
  <si>
    <t>1 решетка</t>
  </si>
  <si>
    <t>ТЕР20-01-001-10</t>
  </si>
  <si>
    <r>
      <t>Прокладка воздуховодов из листовой, оцинкованной стали и алюминия класса Н (нормальные) толщиной : 0,7 мм, периметром от 1100 до 1600 мм</t>
    </r>
    <r>
      <rPr>
        <i/>
        <sz val="7"/>
        <rFont val="Arial"/>
        <family val="2"/>
        <charset val="204"/>
      </rPr>
      <t xml:space="preserve">
НР (3821 руб.): 128%*(0.9*0.85) от ФОТ
СП (2202 руб.): 83%*(0.85*0.8) от ФОТ</t>
    </r>
  </si>
  <si>
    <r>
      <t>0,1476</t>
    </r>
    <r>
      <rPr>
        <i/>
        <sz val="6"/>
        <rFont val="Arial"/>
        <family val="2"/>
        <charset val="204"/>
      </rPr>
      <t xml:space="preserve">
14,76 / 100</t>
    </r>
  </si>
  <si>
    <t>Вытяжная система В36</t>
  </si>
  <si>
    <r>
      <t>Установка воздухораспределителей, предназначенных для подачи воздуха: в рабочую зону, массой до 20 кг</t>
    </r>
    <r>
      <rPr>
        <i/>
        <sz val="7"/>
        <rFont val="Arial"/>
        <family val="2"/>
        <charset val="204"/>
      </rPr>
      <t xml:space="preserve">
НР (522 руб.): 128%*(0.9*0.85) от ФОТ
СП (301 руб.): 83%*(0.85*0.8) от ФОТ</t>
    </r>
  </si>
  <si>
    <r>
      <t>2</t>
    </r>
    <r>
      <rPr>
        <i/>
        <sz val="6"/>
        <rFont val="Arial"/>
        <family val="2"/>
        <charset val="204"/>
      </rPr>
      <t xml:space="preserve">
1+1</t>
    </r>
  </si>
  <si>
    <r>
      <t>Установка клапанов обратных: диаметром до 355 мм</t>
    </r>
    <r>
      <rPr>
        <i/>
        <sz val="7"/>
        <rFont val="Arial"/>
        <family val="2"/>
        <charset val="204"/>
      </rPr>
      <t xml:space="preserve">
НР (404 руб.): 128%*(0.9*0.85) от ФОТ
СП (233 руб.): 83%*(0.85*0.8) от ФОТ</t>
    </r>
  </si>
  <si>
    <r>
      <t>Прокладка воздуховодов из листовой, оцинкованной стали и алюминия класса Н (нормальные) толщиной : 0,5 мм, диаметром до 200 мм</t>
    </r>
    <r>
      <rPr>
        <i/>
        <sz val="7"/>
        <rFont val="Arial"/>
        <family val="2"/>
        <charset val="204"/>
      </rPr>
      <t xml:space="preserve">
НР (1475 руб.): 128%*(0.9*0.85) от ФОТ
СП (850 руб.): 83%*(0.85*0.8) от ФОТ</t>
    </r>
  </si>
  <si>
    <r>
      <t>0,0451</t>
    </r>
    <r>
      <rPr>
        <i/>
        <sz val="6"/>
        <rFont val="Arial"/>
        <family val="2"/>
        <charset val="204"/>
      </rPr>
      <t xml:space="preserve">
4,51 / 100</t>
    </r>
  </si>
  <si>
    <t>Вытяжная система В38</t>
  </si>
  <si>
    <r>
      <t>Установка воздухораспределителей, предназначенных для подачи воздуха: в рабочую зону, массой до 20 кг</t>
    </r>
    <r>
      <rPr>
        <i/>
        <sz val="7"/>
        <rFont val="Arial"/>
        <family val="2"/>
        <charset val="204"/>
      </rPr>
      <t xml:space="preserve">
НР (1567 руб.): 128%*(0.9*0.85) от ФОТ
СП (903 руб.): 83%*(0.85*0.8) от ФОТ</t>
    </r>
  </si>
  <si>
    <r>
      <t>Установка клапанов обратных: диаметром до 355 мм</t>
    </r>
    <r>
      <rPr>
        <i/>
        <sz val="7"/>
        <rFont val="Arial"/>
        <family val="2"/>
        <charset val="204"/>
      </rPr>
      <t xml:space="preserve">
НР (1213 руб.): 128%*(0.9*0.85) от ФОТ
СП (699 руб.): 83%*(0.85*0.8) от ФОТ</t>
    </r>
  </si>
  <si>
    <t>ТЕР20-01-001-04</t>
  </si>
  <si>
    <r>
      <t>Прокладка воздуховодов из листовой, оцинкованной стали и алюминия класса Н (нормальные) толщиной : 0,6 мм, диаметром до 250 мм</t>
    </r>
    <r>
      <rPr>
        <i/>
        <sz val="7"/>
        <rFont val="Arial"/>
        <family val="2"/>
        <charset val="204"/>
      </rPr>
      <t xml:space="preserve">
НР (3423 руб.): 128%*(0.9*0.85) от ФОТ
СП (1973 руб.): 83%*(0.85*0.8) от ФОТ</t>
    </r>
  </si>
  <si>
    <r>
      <t>0,10471</t>
    </r>
    <r>
      <rPr>
        <i/>
        <sz val="6"/>
        <rFont val="Arial"/>
        <family val="2"/>
        <charset val="204"/>
      </rPr>
      <t xml:space="preserve">
10,471 / 100</t>
    </r>
  </si>
  <si>
    <t>Система кондиционирования</t>
  </si>
  <si>
    <r>
      <t>Установка внутреннего блока кассетного типа мощностью: до 8 кВт</t>
    </r>
    <r>
      <rPr>
        <i/>
        <sz val="7"/>
        <rFont val="Arial"/>
        <family val="2"/>
        <charset val="204"/>
      </rPr>
      <t xml:space="preserve">
НР (1617 руб.): 128%*(0.9*0.85) от ФОТ
СП (932 руб.): 83%*(0.85*0.8) от ФОТ</t>
    </r>
  </si>
  <si>
    <t>Раздел 3. Материалы для монтажных работ (с учетом стоимости доставки)</t>
  </si>
  <si>
    <r>
      <t>Диффузор приточный ДПУ-100</t>
    </r>
    <r>
      <rPr>
        <i/>
        <sz val="7"/>
        <rFont val="Arial"/>
        <family val="2"/>
        <charset val="204"/>
      </rPr>
      <t xml:space="preserve">
</t>
    </r>
  </si>
  <si>
    <r>
      <t>Диффузор приточный ДПУ-125</t>
    </r>
    <r>
      <rPr>
        <i/>
        <sz val="7"/>
        <rFont val="Arial"/>
        <family val="2"/>
        <charset val="204"/>
      </rPr>
      <t xml:space="preserve">
</t>
    </r>
  </si>
  <si>
    <r>
      <t>Воздушный клапан КВК-100</t>
    </r>
    <r>
      <rPr>
        <i/>
        <sz val="7"/>
        <rFont val="Arial"/>
        <family val="2"/>
        <charset val="204"/>
      </rPr>
      <t xml:space="preserve">
</t>
    </r>
  </si>
  <si>
    <r>
      <t>Система воздуховодов</t>
    </r>
    <r>
      <rPr>
        <i/>
        <sz val="7"/>
        <rFont val="Arial"/>
        <family val="2"/>
        <charset val="204"/>
      </rPr>
      <t xml:space="preserve">
</t>
    </r>
  </si>
  <si>
    <r>
      <t>Воздуховод гибкий Ду100</t>
    </r>
    <r>
      <rPr>
        <i/>
        <sz val="7"/>
        <rFont val="Arial"/>
        <family val="2"/>
        <charset val="204"/>
      </rPr>
      <t xml:space="preserve">
</t>
    </r>
  </si>
  <si>
    <r>
      <t>Воздуховод гибкий Ду125</t>
    </r>
    <r>
      <rPr>
        <i/>
        <sz val="7"/>
        <rFont val="Arial"/>
        <family val="2"/>
        <charset val="204"/>
      </rPr>
      <t xml:space="preserve">
</t>
    </r>
  </si>
  <si>
    <r>
      <t>Металл для крепления воздуховодов</t>
    </r>
    <r>
      <rPr>
        <i/>
        <sz val="7"/>
        <rFont val="Arial"/>
        <family val="2"/>
        <charset val="204"/>
      </rPr>
      <t xml:space="preserve">
</t>
    </r>
  </si>
  <si>
    <r>
      <t>Приточная решетка АДР-М 600*200</t>
    </r>
    <r>
      <rPr>
        <i/>
        <sz val="7"/>
        <rFont val="Arial"/>
        <family val="2"/>
        <charset val="204"/>
      </rPr>
      <t xml:space="preserve">
</t>
    </r>
  </si>
  <si>
    <r>
      <t>Диффузор вытяжной ДПУ-160</t>
    </r>
    <r>
      <rPr>
        <i/>
        <sz val="7"/>
        <rFont val="Arial"/>
        <family val="2"/>
        <charset val="204"/>
      </rPr>
      <t xml:space="preserve">
</t>
    </r>
  </si>
  <si>
    <r>
      <t>Диффузор вытяжной ДПУ-200</t>
    </r>
    <r>
      <rPr>
        <i/>
        <sz val="7"/>
        <rFont val="Arial"/>
        <family val="2"/>
        <charset val="204"/>
      </rPr>
      <t xml:space="preserve">
</t>
    </r>
  </si>
  <si>
    <r>
      <t>Воздушный  клапан  КВК-160</t>
    </r>
    <r>
      <rPr>
        <i/>
        <sz val="7"/>
        <rFont val="Arial"/>
        <family val="2"/>
        <charset val="204"/>
      </rPr>
      <t xml:space="preserve">
</t>
    </r>
  </si>
  <si>
    <r>
      <t>Воздушный  клапан  КВК-200</t>
    </r>
    <r>
      <rPr>
        <i/>
        <sz val="7"/>
        <rFont val="Arial"/>
        <family val="2"/>
        <charset val="204"/>
      </rPr>
      <t xml:space="preserve">
</t>
    </r>
  </si>
  <si>
    <r>
      <t>Воздуховод гибкий Ø160</t>
    </r>
    <r>
      <rPr>
        <i/>
        <sz val="7"/>
        <rFont val="Arial"/>
        <family val="2"/>
        <charset val="204"/>
      </rPr>
      <t xml:space="preserve">
</t>
    </r>
  </si>
  <si>
    <r>
      <t>Воздуховод гибкий Ø200</t>
    </r>
    <r>
      <rPr>
        <i/>
        <sz val="7"/>
        <rFont val="Arial"/>
        <family val="2"/>
        <charset val="204"/>
      </rPr>
      <t xml:space="preserve">
</t>
    </r>
  </si>
  <si>
    <r>
      <t>Труба полипропиленовая PN10 Ø32 (Ду25)</t>
    </r>
    <r>
      <rPr>
        <i/>
        <sz val="7"/>
        <rFont val="Arial"/>
        <family val="2"/>
        <charset val="204"/>
      </rPr>
      <t xml:space="preserve">
</t>
    </r>
  </si>
  <si>
    <r>
      <t>Изоляция на основе вспененного каучука Ø36</t>
    </r>
    <r>
      <rPr>
        <i/>
        <sz val="7"/>
        <rFont val="Arial"/>
        <family val="2"/>
        <charset val="204"/>
      </rPr>
      <t xml:space="preserve">
</t>
    </r>
  </si>
  <si>
    <r>
      <t>Хомут сантехнический 1″</t>
    </r>
    <r>
      <rPr>
        <i/>
        <sz val="7"/>
        <rFont val="Arial"/>
        <family val="2"/>
        <charset val="204"/>
      </rPr>
      <t xml:space="preserve">
</t>
    </r>
  </si>
  <si>
    <t>Итоги по разделу 3 Материалы для монтажных работ (с учетом стоимости доставки) :</t>
  </si>
  <si>
    <t xml:space="preserve">ЛОКАЛЬНЫЙ СМЕТНЫЙ РАСЧЕТ №4 </t>
  </si>
  <si>
    <t>Сметная стоимость монтажных работ _______________________________________________________________________________________________</t>
  </si>
  <si>
    <t>ТЕРр67-3-1</t>
  </si>
  <si>
    <r>
      <t>Демонтаж кабеля</t>
    </r>
    <r>
      <rPr>
        <i/>
        <sz val="7"/>
        <rFont val="Arial"/>
        <family val="2"/>
        <charset val="204"/>
      </rPr>
      <t xml:space="preserve">
НР (61 руб.): 85%*0.85 от ФОТ
СП (44 руб.): 65%*0.8 от ФОТ</t>
    </r>
  </si>
  <si>
    <t>ТЕРм08-03-572-03</t>
  </si>
  <si>
    <r>
      <t>ДЕМОНТАЖ: Блок управления шкафного исполнения или распределительный пункт (шкаф), устанавливаемый: на стене, высота и ширина до 600х600 мм</t>
    </r>
    <r>
      <rPr>
        <i/>
        <sz val="7"/>
        <rFont val="Arial"/>
        <family val="2"/>
        <charset val="204"/>
      </rPr>
      <t xml:space="preserve">
НР (133 руб.): 95%*0.85 от ФОТ
СП (86 руб.): 65%*0.8 от ФОТ</t>
    </r>
  </si>
  <si>
    <t>ТЕРр67-4-1</t>
  </si>
  <si>
    <r>
      <t>Демонтаж: выключателей, розеток</t>
    </r>
    <r>
      <rPr>
        <i/>
        <sz val="7"/>
        <rFont val="Arial"/>
        <family val="2"/>
        <charset val="204"/>
      </rPr>
      <t xml:space="preserve">
НР (7 руб.): 85%*0.85 от ФОТ
СП (5 руб.): 65%*0.8 от ФОТ</t>
    </r>
  </si>
  <si>
    <r>
      <t>0,01</t>
    </r>
    <r>
      <rPr>
        <i/>
        <sz val="6"/>
        <rFont val="Arial"/>
        <family val="2"/>
        <charset val="204"/>
      </rPr>
      <t xml:space="preserve">
1 / 100</t>
    </r>
  </si>
  <si>
    <r>
      <t>ДЕМОНТАЖ: Коробка ответвительная на стене /накладная коробка/</t>
    </r>
    <r>
      <rPr>
        <i/>
        <sz val="7"/>
        <rFont val="Arial"/>
        <family val="2"/>
        <charset val="204"/>
      </rPr>
      <t xml:space="preserve">
НР (22 руб.): 80%*0.85 от ФОТ
СП (16 руб.): 60%*0.8 от ФОТ</t>
    </r>
  </si>
  <si>
    <t>ТЕРм08-02-148-01</t>
  </si>
  <si>
    <r>
      <t>Кабель до 35 кВ в проложенных трубах, блоках и коробах, масса 1 м кабеля: до 1 кг</t>
    </r>
    <r>
      <rPr>
        <i/>
        <sz val="7"/>
        <rFont val="Arial"/>
        <family val="2"/>
        <charset val="204"/>
      </rPr>
      <t xml:space="preserve">
НР (36 руб.): 95%*0.85 от ФОТ
СП (23 руб.): 65%*0.8 от ФОТ</t>
    </r>
  </si>
  <si>
    <t>100 м кабеля</t>
  </si>
  <si>
    <r>
      <t>Коробка ответвительная на стене /накладная коробка  4х2 модуля/</t>
    </r>
    <r>
      <rPr>
        <i/>
        <sz val="7"/>
        <rFont val="Arial"/>
        <family val="2"/>
        <charset val="204"/>
      </rPr>
      <t xml:space="preserve">
НР (75 руб.): 80%*0.85 от ФОТ
СП (53 руб.): 60%*0.8 от ФОТ</t>
    </r>
  </si>
  <si>
    <r>
      <t>Розетка штепсельная: неутопленного типа при открытой проводке /ТV розетка/</t>
    </r>
    <r>
      <rPr>
        <i/>
        <sz val="7"/>
        <rFont val="Arial"/>
        <family val="2"/>
        <charset val="204"/>
      </rPr>
      <t xml:space="preserve">
НР (63 руб.): 95%*0.85 от ФОТ
СП (41 руб.): 65%*0.8 от ФОТ</t>
    </r>
  </si>
  <si>
    <t>ТЕРм10-06-037-13</t>
  </si>
  <si>
    <r>
      <t>Крышка декоративная и другие мелкие изделия (без присоединения проводов)</t>
    </r>
    <r>
      <rPr>
        <i/>
        <sz val="7"/>
        <rFont val="Arial"/>
        <family val="2"/>
        <charset val="204"/>
      </rPr>
      <t xml:space="preserve">
НР (11 руб.): 100%*0.85 от ФОТ
СП (7 руб.): 65%*0.8 от ФОТ</t>
    </r>
  </si>
  <si>
    <r>
      <t>Короба пластмассовые: шириной до 40 мм</t>
    </r>
    <r>
      <rPr>
        <i/>
        <sz val="7"/>
        <rFont val="Arial"/>
        <family val="2"/>
        <charset val="204"/>
      </rPr>
      <t xml:space="preserve">
НР (57 руб.): 95%*0.85 от ФОТ
СП (36 руб.): 65%*0.8 от ФОТ</t>
    </r>
  </si>
  <si>
    <r>
      <t>Корпус навесной с белой дверью 1ряд/ 18 модулей Easy 9</t>
    </r>
    <r>
      <rPr>
        <i/>
        <sz val="7"/>
        <rFont val="Arial"/>
        <family val="2"/>
        <charset val="204"/>
      </rPr>
      <t xml:space="preserve">
</t>
    </r>
  </si>
  <si>
    <t>Накладная коробка  4х2 модуля</t>
  </si>
  <si>
    <r>
      <t>ТV розетка</t>
    </r>
    <r>
      <rPr>
        <i/>
        <sz val="7"/>
        <rFont val="Arial"/>
        <family val="2"/>
        <charset val="204"/>
      </rPr>
      <t xml:space="preserve">
</t>
    </r>
  </si>
  <si>
    <r>
      <t>Суппорт 4х2 модуля</t>
    </r>
    <r>
      <rPr>
        <i/>
        <sz val="7"/>
        <rFont val="Arial"/>
        <family val="2"/>
        <charset val="204"/>
      </rPr>
      <t xml:space="preserve">
</t>
    </r>
  </si>
  <si>
    <r>
      <t>Рамка 4X2</t>
    </r>
    <r>
      <rPr>
        <i/>
        <sz val="7"/>
        <rFont val="Arial"/>
        <family val="2"/>
        <charset val="204"/>
      </rPr>
      <t xml:space="preserve">
</t>
    </r>
  </si>
  <si>
    <r>
      <t>Модуль erhernet rj-45</t>
    </r>
    <r>
      <rPr>
        <i/>
        <sz val="7"/>
        <rFont val="Arial"/>
        <family val="2"/>
        <charset val="204"/>
      </rPr>
      <t xml:space="preserve">
</t>
    </r>
  </si>
  <si>
    <r>
      <t>Вставка SIP2-1К-v45-45</t>
    </r>
    <r>
      <rPr>
        <i/>
        <sz val="7"/>
        <rFont val="Arial"/>
        <family val="2"/>
        <charset val="204"/>
      </rPr>
      <t xml:space="preserve">
</t>
    </r>
  </si>
  <si>
    <t>Кабель-канал (короб) "Legrand" 40х20 мм</t>
  </si>
  <si>
    <t>ЛОКАЛЬНЫЙ СМЕТНЫЙ РАСЧЕТ №5</t>
  </si>
  <si>
    <t>Помещение 2069</t>
  </si>
  <si>
    <r>
      <t>ДЕМОНТАЖ частичный: потолков реечных алюминиевых /Грильято/</t>
    </r>
    <r>
      <rPr>
        <i/>
        <sz val="7"/>
        <rFont val="Arial"/>
        <family val="2"/>
        <charset val="204"/>
      </rPr>
      <t xml:space="preserve">
НР (260 руб.): 105%*(0.9*0.85) от ФОТ
СП (121 руб.): 55%*(0.85*0.8) от ФОТ</t>
    </r>
  </si>
  <si>
    <r>
      <t>Устройство: потолков реечных алюминиевых /Грильято/</t>
    </r>
    <r>
      <rPr>
        <i/>
        <sz val="7"/>
        <rFont val="Arial"/>
        <family val="2"/>
        <charset val="204"/>
      </rPr>
      <t xml:space="preserve">
НР (372 руб.): 105%*(0.9*0.85) от ФОТ
СП (173 руб.): 55%*(0.85*0.8) от ФОТ</t>
    </r>
  </si>
  <si>
    <t>Помещение 2072</t>
  </si>
  <si>
    <t>ТЕРр55-5-1</t>
  </si>
  <si>
    <r>
      <t>Разборка кирпичных перегородок на отдельные кирпичи толщ. 120мм, высотой 4050мм /между помещениями 2072 и 2080/</t>
    </r>
    <r>
      <rPr>
        <i/>
        <sz val="7"/>
        <rFont val="Arial"/>
        <family val="2"/>
        <charset val="204"/>
      </rPr>
      <t xml:space="preserve">
НР (2626 руб.): 89%*0.85 от ФОТ
СП (1805 руб.): 65%*0.8 от ФОТ</t>
    </r>
  </si>
  <si>
    <t>100 м2 перегородок</t>
  </si>
  <si>
    <r>
      <t>0,1208</t>
    </r>
    <r>
      <rPr>
        <i/>
        <sz val="6"/>
        <rFont val="Arial"/>
        <family val="2"/>
        <charset val="204"/>
      </rPr>
      <t xml:space="preserve">
(1,45/0,12) / 100</t>
    </r>
  </si>
  <si>
    <t>ТЕР06-01-034-09</t>
  </si>
  <si>
    <r>
      <t>ДЕМОНТАЖ перемычек</t>
    </r>
    <r>
      <rPr>
        <i/>
        <sz val="7"/>
        <rFont val="Arial"/>
        <family val="2"/>
        <charset val="204"/>
      </rPr>
      <t xml:space="preserve">
НР (552 руб.): 105%*(0.9*0.85) от ФОТ
СП (304 руб.): 65%*(0.85*0.8) от ФОТ</t>
    </r>
  </si>
  <si>
    <t>100 м3 железобетона в деле</t>
  </si>
  <si>
    <r>
      <t>0,0026</t>
    </r>
    <r>
      <rPr>
        <i/>
        <sz val="6"/>
        <rFont val="Arial"/>
        <family val="2"/>
        <charset val="204"/>
      </rPr>
      <t xml:space="preserve">
0,26 / 100</t>
    </r>
  </si>
  <si>
    <t>ТЕРр56-9-1</t>
  </si>
  <si>
    <r>
      <t>Демонтаж дверных коробок: в каменных стенах с отбивкой штукатурки в откосах/Дверь ДГ24-10, 2300Х900мм/</t>
    </r>
    <r>
      <rPr>
        <i/>
        <sz val="7"/>
        <rFont val="Arial"/>
        <family val="2"/>
        <charset val="204"/>
      </rPr>
      <t xml:space="preserve">
НР (233 руб.): 82%*0.85 от ФОТ
СП (166 руб.): 62%*0.8 от ФОТ</t>
    </r>
  </si>
  <si>
    <t>100 коробок</t>
  </si>
  <si>
    <t>ТЕРр56-10-1</t>
  </si>
  <si>
    <r>
      <t>Снятие дверных полотен</t>
    </r>
    <r>
      <rPr>
        <i/>
        <sz val="7"/>
        <rFont val="Arial"/>
        <family val="2"/>
        <charset val="204"/>
      </rPr>
      <t xml:space="preserve">
НР (94 руб.): 82%*0.85 от ФОТ
СП (67 руб.): 62%*0.8 от ФОТ</t>
    </r>
  </si>
  <si>
    <t>100 м2 дверных полотен</t>
  </si>
  <si>
    <r>
      <t>0,0207</t>
    </r>
    <r>
      <rPr>
        <i/>
        <sz val="6"/>
        <rFont val="Arial"/>
        <family val="2"/>
        <charset val="204"/>
      </rPr>
      <t xml:space="preserve">
(0,9*2,30) / 100</t>
    </r>
  </si>
  <si>
    <t>ТЕРр56-11-1</t>
  </si>
  <si>
    <r>
      <t>Снятие наличников</t>
    </r>
    <r>
      <rPr>
        <i/>
        <sz val="7"/>
        <rFont val="Arial"/>
        <family val="2"/>
        <charset val="204"/>
      </rPr>
      <t xml:space="preserve">
НР (62 руб.): 82%*0.85 от ФОТ
СП (44 руб.): 62%*0.8 от ФОТ</t>
    </r>
  </si>
  <si>
    <t>100 м наличников</t>
  </si>
  <si>
    <r>
      <t>0,118</t>
    </r>
    <r>
      <rPr>
        <i/>
        <sz val="6"/>
        <rFont val="Arial"/>
        <family val="2"/>
        <charset val="204"/>
      </rPr>
      <t xml:space="preserve">
(5,9*2) / 100</t>
    </r>
  </si>
  <si>
    <r>
      <t>Демонтаж: умывальника</t>
    </r>
    <r>
      <rPr>
        <i/>
        <sz val="7"/>
        <rFont val="Arial"/>
        <family val="2"/>
        <charset val="204"/>
      </rPr>
      <t xml:space="preserve">
НР (63 руб.): 74%*0.85 от ФОТ
СП (40 руб.): 50%*0.8 от ФОТ</t>
    </r>
  </si>
  <si>
    <t>ТЕРр53-20-4</t>
  </si>
  <si>
    <r>
      <t>Кладка отдельных участков из кирпича: внутренних стен толщ. 120мм, высотой 4050мм /между помещениями 2072 и 2080/</t>
    </r>
    <r>
      <rPr>
        <i/>
        <sz val="7"/>
        <rFont val="Arial"/>
        <family val="2"/>
        <charset val="204"/>
      </rPr>
      <t xml:space="preserve">
НР (1468 руб.): 86%*0.85 от ФОТ
СП (1124 руб.): 70%*0.8 от ФОТ</t>
    </r>
  </si>
  <si>
    <t>100 м3 кладки</t>
  </si>
  <si>
    <r>
      <t>0,0145</t>
    </r>
    <r>
      <rPr>
        <i/>
        <sz val="6"/>
        <rFont val="Arial"/>
        <family val="2"/>
        <charset val="204"/>
      </rPr>
      <t xml:space="preserve">
1,45 / 100</t>
    </r>
  </si>
  <si>
    <r>
      <t>Устройство перемычек над дверным проемом</t>
    </r>
    <r>
      <rPr>
        <i/>
        <sz val="7"/>
        <rFont val="Arial"/>
        <family val="2"/>
        <charset val="204"/>
      </rPr>
      <t xml:space="preserve">
НР (116 руб.): 105%*(0.9*0.85) от ФОТ
СП (64 руб.): 65%*(0.85*0.8) от ФОТ</t>
    </r>
  </si>
  <si>
    <r>
      <t>0,00044</t>
    </r>
    <r>
      <rPr>
        <i/>
        <sz val="6"/>
        <rFont val="Arial"/>
        <family val="2"/>
        <charset val="204"/>
      </rPr>
      <t xml:space="preserve">
0,044 / 100</t>
    </r>
  </si>
  <si>
    <t>ТЕР08-03-004-01</t>
  </si>
  <si>
    <r>
      <t>Устройство перемычки из газобетонных блоков /над дверным проемом/</t>
    </r>
    <r>
      <rPr>
        <i/>
        <sz val="7"/>
        <rFont val="Arial"/>
        <family val="2"/>
        <charset val="204"/>
      </rPr>
      <t xml:space="preserve">
НР (247 руб.): 122%*(0.9*0.85) от ФОТ
СП (144 руб.): 80%*(0.85*0.8) от ФОТ</t>
    </r>
  </si>
  <si>
    <t>1 м3 кладки</t>
  </si>
  <si>
    <t>ТЕРр61-1-9</t>
  </si>
  <si>
    <r>
  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обоями: стен</t>
    </r>
    <r>
      <rPr>
        <i/>
        <sz val="7"/>
        <rFont val="Arial"/>
        <family val="2"/>
        <charset val="204"/>
      </rPr>
      <t xml:space="preserve">
НР (1311 руб.): 79%*0.85 от ФОТ
СП (781 руб.): 50%*0.8 от ФОТ</t>
    </r>
  </si>
  <si>
    <t>100 м2 поверхности</t>
  </si>
  <si>
    <r>
      <t>0,1166</t>
    </r>
    <r>
      <rPr>
        <i/>
        <sz val="6"/>
        <rFont val="Arial"/>
        <family val="2"/>
        <charset val="204"/>
      </rPr>
      <t xml:space="preserve">
11,66/100</t>
    </r>
  </si>
  <si>
    <r>
      <t>Третья шпатлевка при высококачественной окраске по штукатурке и сборным конструкциям: стен, подготовленных под окраску</t>
    </r>
    <r>
      <rPr>
        <i/>
        <sz val="7"/>
        <rFont val="Arial"/>
        <family val="2"/>
        <charset val="204"/>
      </rPr>
      <t xml:space="preserve">
НР (242 руб.): 105%*(0.9*0.85) от ФОТ
СП (113 руб.): 55%*(0.85*0.8) от ФОТ</t>
    </r>
  </si>
  <si>
    <r>
      <t>Окраска поливинилацетатными водоэмульсионными составами улучшенная: по сборным конструкциям стен, подготовленным под окраску</t>
    </r>
    <r>
      <rPr>
        <i/>
        <sz val="7"/>
        <rFont val="Arial"/>
        <family val="2"/>
        <charset val="204"/>
      </rPr>
      <t xml:space="preserve">
НР (483 руб.): 105%*(0.9*0.85) от ФОТ
СП (225 руб.): 55%*(0.85*0.8) от ФОТ</t>
    </r>
  </si>
  <si>
    <t>ТЕР10-01-039-01</t>
  </si>
  <si>
    <r>
      <t>Установка блоков в наружных и внутренних дверных проемах: в каменных стенах, площадь проема до 3 м2</t>
    </r>
    <r>
      <rPr>
        <i/>
        <sz val="7"/>
        <rFont val="Arial"/>
        <family val="2"/>
        <charset val="204"/>
      </rPr>
      <t xml:space="preserve">
НР (401 руб.): 118%*(0.9*0.85) от ФОТ
СП (190 руб.): 63%*(0.85*0.8) от ФОТ</t>
    </r>
  </si>
  <si>
    <t>100 м2 проемов</t>
  </si>
  <si>
    <r>
      <t>ТЕР09-04-012-02</t>
    </r>
    <r>
      <rPr>
        <i/>
        <sz val="9"/>
        <rFont val="Arial"/>
        <family val="2"/>
        <charset val="204"/>
      </rPr>
      <t xml:space="preserve">
прим</t>
    </r>
  </si>
  <si>
    <r>
      <t>Установка скобяных изделий</t>
    </r>
    <r>
      <rPr>
        <i/>
        <sz val="7"/>
        <rFont val="Arial"/>
        <family val="2"/>
        <charset val="204"/>
      </rPr>
      <t xml:space="preserve">
НР (171 руб.): 90%*(0.9*0.85) от ФОТ
СП (144 руб.): 85%*(0.85*0.8) от ФОТ</t>
    </r>
  </si>
  <si>
    <r>
      <t>ДЕМОНТАЖ: подвесных потолков типа &lt;Армстронг&gt; по каркасу из оцинкованного профиля</t>
    </r>
    <r>
      <rPr>
        <i/>
        <sz val="7"/>
        <rFont val="Arial"/>
        <family val="2"/>
        <charset val="204"/>
      </rPr>
      <t xml:space="preserve">
НР (443 руб.): 105%*(0.9*0.85) от ФОТ
СП (206 руб.): 55%*(0.85*0.8) от ФОТ</t>
    </r>
  </si>
  <si>
    <r>
      <t>0,0357</t>
    </r>
    <r>
      <rPr>
        <i/>
        <sz val="6"/>
        <rFont val="Arial"/>
        <family val="2"/>
        <charset val="204"/>
      </rPr>
      <t xml:space="preserve">
3,57 / 100</t>
    </r>
  </si>
  <si>
    <r>
      <t>Устройство: подвесных потолков типа &lt;Армстронг&gt; по каркасу из оцинкованного профиля</t>
    </r>
    <r>
      <rPr>
        <i/>
        <sz val="7"/>
        <rFont val="Arial"/>
        <family val="2"/>
        <charset val="204"/>
      </rPr>
      <t xml:space="preserve">
НР (632 руб.): 105%*(0.9*0.85) от ФОТ
СП (294 руб.): 55%*(0.85*0.8) от ФОТ</t>
    </r>
  </si>
  <si>
    <t>ТЕР11-01-011-03</t>
  </si>
  <si>
    <r>
      <t>Устройство стяжек: бетонных толщиной 20 мм толщ. 94мм</t>
    </r>
    <r>
      <rPr>
        <i/>
        <sz val="7"/>
        <rFont val="Arial"/>
        <family val="2"/>
        <charset val="204"/>
      </rPr>
      <t xml:space="preserve">
НР (78 руб.): 123%*(0.9*0.85) от ФОТ
СП (42 руб.): 75%*(0.85*0.8) от ФОТ</t>
    </r>
  </si>
  <si>
    <r>
      <t>0,011</t>
    </r>
    <r>
      <rPr>
        <i/>
        <sz val="6"/>
        <rFont val="Arial"/>
        <family val="2"/>
        <charset val="204"/>
      </rPr>
      <t xml:space="preserve">
1,1 / 100</t>
    </r>
  </si>
  <si>
    <t>ТЕР11-01-011-04</t>
  </si>
  <si>
    <r>
      <t>Устройство стяжек: на каждые 5 мм изменения толщины стяжки добавлять или исключать к расценке 11-01-011-03</t>
    </r>
    <r>
      <rPr>
        <i/>
        <sz val="7"/>
        <rFont val="Arial"/>
        <family val="2"/>
        <charset val="204"/>
      </rPr>
      <t xml:space="preserve">
НР (23 руб.): 123%*(0.9*0.85) от ФОТ
СП (12 руб.): 75%*(0.85*0.8) от ФОТ</t>
    </r>
  </si>
  <si>
    <t>ТЕР11-01-036-01</t>
  </si>
  <si>
    <r>
      <t>Устройство покрытий: из линолеума на клее«Бустилат»</t>
    </r>
    <r>
      <rPr>
        <i/>
        <sz val="7"/>
        <rFont val="Arial"/>
        <family val="2"/>
        <charset val="204"/>
      </rPr>
      <t xml:space="preserve">
НР (1320 руб.): 123%*(0.9*0.85) от ФОТ
СП (716 руб.): 75%*(0.85*0.8) от ФОТ</t>
    </r>
  </si>
  <si>
    <r>
      <t>0,1735</t>
    </r>
    <r>
      <rPr>
        <i/>
        <sz val="6"/>
        <rFont val="Arial"/>
        <family val="2"/>
        <charset val="204"/>
      </rPr>
      <t xml:space="preserve">
17,35 / 100</t>
    </r>
  </si>
  <si>
    <t>ТЕРр57-3-1</t>
  </si>
  <si>
    <r>
      <t>Разборка плинтусов: деревянных и из пластмассовых материалов</t>
    </r>
    <r>
      <rPr>
        <i/>
        <sz val="7"/>
        <rFont val="Arial"/>
        <family val="2"/>
        <charset val="204"/>
      </rPr>
      <t xml:space="preserve">
НР (12 руб.): 80%*0.85 от ФОТ
СП (10 руб.): 68%*0.8 от ФОТ</t>
    </r>
  </si>
  <si>
    <t>100 м плинтуса</t>
  </si>
  <si>
    <r>
      <t>0,027</t>
    </r>
    <r>
      <rPr>
        <i/>
        <sz val="6"/>
        <rFont val="Arial"/>
        <family val="2"/>
        <charset val="204"/>
      </rPr>
      <t xml:space="preserve">
2,7 / 100</t>
    </r>
  </si>
  <si>
    <t>ТЕР11-01-040-03</t>
  </si>
  <si>
    <r>
      <t>Устройство плинтусов поливинилхлоридных: на винтах самонарезающих</t>
    </r>
    <r>
      <rPr>
        <i/>
        <sz val="7"/>
        <rFont val="Arial"/>
        <family val="2"/>
        <charset val="204"/>
      </rPr>
      <t xml:space="preserve">
НР (35 руб.): 123%*(0.9*0.85) от ФОТ
СП (19 руб.): 75%*(0.85*0.8) от ФОТ</t>
    </r>
  </si>
  <si>
    <t>ТЕР17-01-001-14</t>
  </si>
  <si>
    <r>
      <t>Установка умывальников одиночных: с подводкой холодной и горячей воды</t>
    </r>
    <r>
      <rPr>
        <i/>
        <sz val="7"/>
        <rFont val="Arial"/>
        <family val="2"/>
        <charset val="204"/>
      </rPr>
      <t xml:space="preserve">
НР (465 руб.): 128%*(0.9*0.85) от ФОТ
СП (268 руб.): 83%*(0.85*0.8) от ФОТ</t>
    </r>
  </si>
  <si>
    <r>
      <t>Установка смесителей</t>
    </r>
    <r>
      <rPr>
        <i/>
        <sz val="7"/>
        <rFont val="Arial"/>
        <family val="2"/>
        <charset val="204"/>
      </rPr>
      <t xml:space="preserve">
НР (149 руб.): 128%*(0.9*0.85) от ФОТ
СП (86 руб.): 83%*(0.85*0.8) от ФОТ</t>
    </r>
  </si>
  <si>
    <t>ТЕР15-01-019-01</t>
  </si>
  <si>
    <r>
      <t>Гладкая облицовка стен, столбов, пилястр и откосов (без карнизных, плинтусных и угловых плиток) без установки плиток туалетного гарнитура на цементном растворе: по кирпичу и бетону</t>
    </r>
    <r>
      <rPr>
        <i/>
        <sz val="7"/>
        <rFont val="Arial"/>
        <family val="2"/>
        <charset val="204"/>
      </rPr>
      <t xml:space="preserve">
НР (612 руб.): 105%*(0.9*0.85) от ФОТ
СП (285 руб.): 55%*(0.85*0.8) от ФОТ</t>
    </r>
  </si>
  <si>
    <r>
      <t>0,016</t>
    </r>
    <r>
      <rPr>
        <i/>
        <sz val="6"/>
        <rFont val="Arial"/>
        <family val="2"/>
        <charset val="204"/>
      </rPr>
      <t xml:space="preserve">
1,6 / 100</t>
    </r>
  </si>
  <si>
    <t>Помещение 2080</t>
  </si>
  <si>
    <t>ТЕРр57-15-2</t>
  </si>
  <si>
    <r>
      <t>Смена керамических  плиток в полах: более 10 шт.  1,89м2 /плитка 300Х300мм/</t>
    </r>
    <r>
      <rPr>
        <i/>
        <sz val="7"/>
        <rFont val="Arial"/>
        <family val="2"/>
        <charset val="204"/>
      </rPr>
      <t xml:space="preserve">
НР (205 руб.): 80%*0.85 от ФОТ
СП (164 руб.): 68%*0.8 от ФОТ</t>
    </r>
  </si>
  <si>
    <t>100 плиток</t>
  </si>
  <si>
    <r>
      <t>0,21</t>
    </r>
    <r>
      <rPr>
        <i/>
        <sz val="6"/>
        <rFont val="Arial"/>
        <family val="2"/>
        <charset val="204"/>
      </rPr>
      <t xml:space="preserve">
21 / 100</t>
    </r>
  </si>
  <si>
    <t>ТЕРр69-19-1</t>
  </si>
  <si>
    <r>
      <t>Разборка горизонтальных поверхностей бетонных конструкций при помощи отбойных молотков, бетон марки: 100, толщ. 75мм/уклонообразная стяжка из бетона/</t>
    </r>
    <r>
      <rPr>
        <i/>
        <sz val="7"/>
        <rFont val="Arial"/>
        <family val="2"/>
        <charset val="204"/>
      </rPr>
      <t xml:space="preserve">
НР (103 руб.): 78%*0.85 от ФОТ
СП (62 руб.): 50%*0.8 от ФОТ</t>
    </r>
  </si>
  <si>
    <t>1 м3 бетона</t>
  </si>
  <si>
    <r>
      <t>0,0825</t>
    </r>
    <r>
      <rPr>
        <i/>
        <sz val="6"/>
        <rFont val="Arial"/>
        <family val="2"/>
        <charset val="204"/>
      </rPr>
      <t xml:space="preserve">
1,1*0,075</t>
    </r>
  </si>
  <si>
    <r>
      <t>Разборка плинтусов: деревянных и из пластмассовых материалов</t>
    </r>
    <r>
      <rPr>
        <i/>
        <sz val="7"/>
        <rFont val="Arial"/>
        <family val="2"/>
        <charset val="204"/>
      </rPr>
      <t xml:space="preserve">
НР (10 руб.): 80%*0.85 от ФОТ
СП (8 руб.): 68%*0.8 от ФОТ</t>
    </r>
  </si>
  <si>
    <r>
      <t>0,022</t>
    </r>
    <r>
      <rPr>
        <i/>
        <sz val="6"/>
        <rFont val="Arial"/>
        <family val="2"/>
        <charset val="204"/>
      </rPr>
      <t xml:space="preserve">
2,2 / 100</t>
    </r>
  </si>
  <si>
    <r>
      <t>Устройство плинтусов поливинилхлоридных: на винтах самонарезающих</t>
    </r>
    <r>
      <rPr>
        <i/>
        <sz val="7"/>
        <rFont val="Arial"/>
        <family val="2"/>
        <charset val="204"/>
      </rPr>
      <t xml:space="preserve">
НР (28 руб.): 123%*(0.9*0.85) от ФОТ
СП (15 руб.): 75%*(0.85*0.8) от ФОТ</t>
    </r>
  </si>
  <si>
    <r>
  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обоями: стен</t>
    </r>
    <r>
      <rPr>
        <i/>
        <sz val="7"/>
        <rFont val="Arial"/>
        <family val="2"/>
        <charset val="204"/>
      </rPr>
      <t xml:space="preserve">
НР (1012 руб.): 79%*0.85 от ФОТ
СП (603 руб.): 50%*0.8 от ФОТ</t>
    </r>
  </si>
  <si>
    <r>
      <t>Третья шпатлевка при высококачественной окраске по штукатурке и сборным конструкциям: стен, подготовленных под окраску</t>
    </r>
    <r>
      <rPr>
        <i/>
        <sz val="7"/>
        <rFont val="Arial"/>
        <family val="2"/>
        <charset val="204"/>
      </rPr>
      <t xml:space="preserve">
НР (186 руб.): 105%*(0.9*0.85) от ФОТ
СП (87 руб.): 55%*(0.85*0.8) от ФОТ</t>
    </r>
  </si>
  <si>
    <r>
      <t>Окраска поливинилацетатными водоэмульсионными составами улучшенная: по сборным конструкциям стен, подготовленным под окраску</t>
    </r>
    <r>
      <rPr>
        <i/>
        <sz val="7"/>
        <rFont val="Arial"/>
        <family val="2"/>
        <charset val="204"/>
      </rPr>
      <t xml:space="preserve">
НР (373 руб.): 105%*(0.9*0.85) от ФОТ
СП (174 руб.): 55%*(0.85*0.8) от ФОТ</t>
    </r>
  </si>
  <si>
    <r>
      <t>Очистка помещений от строительного мусора</t>
    </r>
    <r>
      <rPr>
        <i/>
        <sz val="7"/>
        <rFont val="Arial"/>
        <family val="2"/>
        <charset val="204"/>
      </rPr>
      <t xml:space="preserve">
НР (599 руб.): 78%*0.85 от ФОТ
СП (362 руб.): 50%*0.8 от ФОТ</t>
    </r>
  </si>
  <si>
    <r>
      <t>0,0257</t>
    </r>
    <r>
      <rPr>
        <i/>
        <sz val="6"/>
        <rFont val="Arial"/>
        <family val="2"/>
        <charset val="204"/>
      </rPr>
      <t xml:space="preserve">
(2,3622+0,203) / 100</t>
    </r>
  </si>
  <si>
    <r>
      <t>Затаривание строительного мусора в мешки</t>
    </r>
    <r>
      <rPr>
        <i/>
        <sz val="7"/>
        <rFont val="Arial"/>
        <family val="2"/>
        <charset val="204"/>
      </rPr>
      <t xml:space="preserve">
НР (285 руб.): 78%*0.85 от ФОТ
СП (172 руб.): 50%*0.8 от ФОТ</t>
    </r>
  </si>
  <si>
    <r>
      <t>2,5652</t>
    </r>
    <r>
      <rPr>
        <i/>
        <sz val="6"/>
        <rFont val="Arial"/>
        <family val="2"/>
        <charset val="204"/>
      </rPr>
      <t xml:space="preserve">
2,3622+0,203</t>
    </r>
  </si>
  <si>
    <r>
      <t>Погрузка при автомобильных перевозках: мусора строительного с погрузкой вручную</t>
    </r>
    <r>
      <rPr>
        <i/>
        <sz val="7"/>
        <rFont val="Arial"/>
        <family val="2"/>
        <charset val="204"/>
      </rPr>
      <t xml:space="preserve">
НР 100%*0.85 от ФОТ
СП 60%*0.8 от ФОТ</t>
    </r>
  </si>
  <si>
    <r>
      <t>Перевозка грузов автомобилями-самосвалами грузоподъемностью 10 т, работающих вне карьера, на расстояние: до 15 км I класс груза</t>
    </r>
    <r>
      <rPr>
        <i/>
        <sz val="7"/>
        <rFont val="Arial"/>
        <family val="2"/>
        <charset val="204"/>
      </rPr>
      <t xml:space="preserve">
НР 0%*0.85 от ФОТ
СП 0%*0.8 от ФОТ</t>
    </r>
  </si>
  <si>
    <t>Раствор готовый кладочный цементно-известковый марки 50</t>
  </si>
  <si>
    <t>Кирпич керамический одинарный, размером 250х120х65 мм, марка 100</t>
  </si>
  <si>
    <t>1000 шт</t>
  </si>
  <si>
    <t>Перемычка брусковая 2ПБ26-4-п /бетон В15 (М200), объем 0,044 м3, расход арматуры 2,66 кг/ (серия 1.038.1-1 вып. 1)</t>
  </si>
  <si>
    <t>42</t>
  </si>
  <si>
    <t>Блоки из ячеистых бетонов стеновые 2 категории, объемная масса 900 кг/м3, класс В 3,5</t>
  </si>
  <si>
    <t>43</t>
  </si>
  <si>
    <t>44</t>
  </si>
  <si>
    <t>45</t>
  </si>
  <si>
    <t>46</t>
  </si>
  <si>
    <r>
      <t>Эмаль ПФ-115 PROREMONTT Слоновая кость RAL 1015 (0,5кг), расход: на 1кг-12м2</t>
    </r>
    <r>
      <rPr>
        <i/>
        <sz val="7"/>
        <rFont val="Arial"/>
        <family val="2"/>
        <charset val="204"/>
      </rPr>
      <t xml:space="preserve">
МАТ=349/1,2</t>
    </r>
  </si>
  <si>
    <t>47</t>
  </si>
  <si>
    <t>Раствор готовый отделочный тяжелый, известковый 1:2,0</t>
  </si>
  <si>
    <t>48</t>
  </si>
  <si>
    <t>Блоки дверные с рамочными полотнами однопольные ДН 21-10, площадь 2,05 м2; ДН 24-10, площадь 2,35 м2</t>
  </si>
  <si>
    <t>49</t>
  </si>
  <si>
    <t>Скобяные изделия для дверных  блоков</t>
  </si>
  <si>
    <t>компл.</t>
  </si>
  <si>
    <t>50</t>
  </si>
  <si>
    <t>51</t>
  </si>
  <si>
    <t>52</t>
  </si>
  <si>
    <t>53</t>
  </si>
  <si>
    <t>54</t>
  </si>
  <si>
    <t>55</t>
  </si>
  <si>
    <t>56</t>
  </si>
  <si>
    <t>57</t>
  </si>
  <si>
    <t>Бетон мелкозернистый, класс В10 (М150)</t>
  </si>
  <si>
    <t>58</t>
  </si>
  <si>
    <t>Линолеум ПВХ на теплозвукоизолирующей подоснове</t>
  </si>
  <si>
    <t>59</t>
  </si>
  <si>
    <t>Клей ПВА</t>
  </si>
  <si>
    <t>60</t>
  </si>
  <si>
    <t>Плинтуса для полов пластиковые, 19х48 мм</t>
  </si>
  <si>
    <t>61</t>
  </si>
  <si>
    <t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 размером 550х480х185 мм</t>
  </si>
  <si>
    <t>62</t>
  </si>
  <si>
    <t>63</t>
  </si>
  <si>
    <t>64</t>
  </si>
  <si>
    <t>Плитки керамогранитные размером 300х300х8 мм, светло-бежевые</t>
  </si>
  <si>
    <t>ЛОКАЛЬНЫЙ СМЕТНЫЙ РАСЧЕТ №6</t>
  </si>
  <si>
    <t>руб.</t>
  </si>
  <si>
    <t>Договорной коэффициент</t>
  </si>
  <si>
    <t xml:space="preserve"> Итого по разделу 1 с учетом договорного коэффициента</t>
  </si>
  <si>
    <t xml:space="preserve">  Итого по разделу 1 Демонтажные работы с учетом договорного коэффициента</t>
  </si>
  <si>
    <t xml:space="preserve"> Итого по разделу 2 Монтажные работы с учетом договорного коэффициента</t>
  </si>
  <si>
    <t xml:space="preserve">  Итого по разделу 3 Пусконаладочные работы с учетом договорного коэффициента</t>
  </si>
  <si>
    <t>Итоги по разделу 4 Материалы для монтажных работ с учетом договорного коэффициента</t>
  </si>
  <si>
    <t>Внутренние системы водоснабжения и канализации. Медицинский центр</t>
  </si>
  <si>
    <t xml:space="preserve">  Итого по разделу 2 Водопровод хозяйственно-питьевой (В1) с учетом договорного коэффициента</t>
  </si>
  <si>
    <t xml:space="preserve">  Итого по разделу 3 Трубопровод горячего водоснабжения, подающий (ТЗ) с учетом договорного коэффициента</t>
  </si>
  <si>
    <t xml:space="preserve">  Итого по разделу 4 Хозяйственно-бытовая канализация К1 с учетом договорного коэффициента</t>
  </si>
  <si>
    <t>Итоги по разделу 5 Материалы для монтажных работ с учетом договорного коэффициента</t>
  </si>
  <si>
    <t>Вентиляция и кондиционирование. Медицинский центр</t>
  </si>
  <si>
    <t xml:space="preserve">  Итого по разделу 2 Монтажные работы с учетом договорного коэффициента</t>
  </si>
  <si>
    <t xml:space="preserve">  Итоги по разделу 3 Материалы  для монтажных работ с учетом договорного коэффициента</t>
  </si>
  <si>
    <t>Система кабельнго телевидения, Медицинский центр</t>
  </si>
  <si>
    <t xml:space="preserve"> руб.</t>
  </si>
  <si>
    <t>Итоги по разделу 3 Материалы для монтажных рабо с учетом договорного коэффициента</t>
  </si>
  <si>
    <t>Общестроительные работы - 2этап. Медицинский центр</t>
  </si>
  <si>
    <r>
      <t>Подвесной Потолок Грильято</t>
    </r>
    <r>
      <rPr>
        <i/>
        <sz val="7"/>
        <rFont val="Arial"/>
        <family val="2"/>
        <charset val="204"/>
      </rPr>
      <t xml:space="preserve">
</t>
    </r>
  </si>
  <si>
    <r>
      <t>Подвесная система Armstrong, Prelude Javelin несущая рейка (3600 х30 мм)</t>
    </r>
    <r>
      <rPr>
        <i/>
        <sz val="7"/>
        <rFont val="Arial"/>
        <family val="2"/>
        <charset val="204"/>
      </rPr>
      <t xml:space="preserve">
</t>
    </r>
  </si>
  <si>
    <r>
      <t>Подвесная система Armstrong, Prelude Javelin поперечная рейка (1200х 30 мм)</t>
    </r>
    <r>
      <rPr>
        <i/>
        <sz val="7"/>
        <rFont val="Arial"/>
        <family val="2"/>
        <charset val="204"/>
      </rPr>
      <t xml:space="preserve">
</t>
    </r>
  </si>
  <si>
    <r>
      <t>Подвесная система Armstrong, Prelude Javelin поперечная рейка (600х 30 мм)</t>
    </r>
    <r>
      <rPr>
        <i/>
        <sz val="7"/>
        <rFont val="Arial"/>
        <family val="2"/>
        <charset val="204"/>
      </rPr>
      <t xml:space="preserve">
</t>
    </r>
  </si>
  <si>
    <t>Итого по разделу 2 Материалы с учетом договорного коэффициента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</si>
</sst>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7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left"/>
    </xf>
    <xf numFmtId="0" fontId="4" fillId="0" borderId="1" xfId="1" applyFont="1" applyBorder="1"/>
    <xf numFmtId="49" fontId="6" fillId="0" borderId="0" xfId="1" applyNumberFormat="1" applyFont="1" applyAlignment="1">
      <alignment horizontal="left" vertical="top"/>
    </xf>
    <xf numFmtId="0" fontId="3" fillId="0" borderId="2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/>
    </xf>
    <xf numFmtId="0" fontId="9" fillId="0" borderId="0" xfId="1" applyFont="1" applyAlignment="1">
      <alignment horizontal="right" vertical="top"/>
    </xf>
    <xf numFmtId="0" fontId="9" fillId="0" borderId="0" xfId="1" applyFont="1"/>
    <xf numFmtId="49" fontId="4" fillId="0" borderId="1" xfId="1" applyNumberFormat="1" applyFont="1" applyBorder="1" applyAlignment="1">
      <alignment horizontal="left" vertical="top"/>
    </xf>
    <xf numFmtId="0" fontId="4" fillId="0" borderId="1" xfId="1" applyFont="1" applyBorder="1" applyAlignment="1">
      <alignment horizontal="center" vertical="top" wrapText="1"/>
    </xf>
    <xf numFmtId="0" fontId="3" fillId="0" borderId="2" xfId="1" quotePrefix="1" applyFont="1" applyBorder="1" applyAlignment="1">
      <alignment horizontal="center" vertical="top"/>
    </xf>
    <xf numFmtId="49" fontId="10" fillId="0" borderId="2" xfId="1" applyNumberFormat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right" vertical="top" wrapText="1"/>
    </xf>
    <xf numFmtId="0" fontId="9" fillId="0" borderId="2" xfId="1" applyFont="1" applyBorder="1" applyAlignment="1">
      <alignment horizontal="right" vertical="top"/>
    </xf>
    <xf numFmtId="0" fontId="9" fillId="0" borderId="2" xfId="1" applyFont="1" applyBorder="1"/>
    <xf numFmtId="0" fontId="5" fillId="0" borderId="2" xfId="1" applyFont="1" applyBorder="1" applyAlignment="1">
      <alignment horizontal="center" vertical="top"/>
    </xf>
    <xf numFmtId="0" fontId="10" fillId="0" borderId="2" xfId="1" quotePrefix="1" applyFont="1" applyBorder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/>
    </xf>
    <xf numFmtId="0" fontId="13" fillId="0" borderId="2" xfId="1" applyFont="1" applyBorder="1" applyAlignment="1">
      <alignment horizontal="right" vertical="top" wrapText="1"/>
    </xf>
    <xf numFmtId="0" fontId="13" fillId="0" borderId="2" xfId="1" applyFont="1" applyBorder="1" applyAlignment="1">
      <alignment horizontal="right" vertical="top"/>
    </xf>
    <xf numFmtId="0" fontId="7" fillId="0" borderId="2" xfId="1" applyFont="1" applyBorder="1" applyAlignment="1">
      <alignment horizontal="center" vertical="top" wrapText="1"/>
    </xf>
    <xf numFmtId="4" fontId="9" fillId="0" borderId="2" xfId="1" applyNumberFormat="1" applyFont="1" applyBorder="1" applyAlignment="1">
      <alignment horizontal="right" vertical="top" wrapText="1"/>
    </xf>
    <xf numFmtId="4" fontId="13" fillId="0" borderId="2" xfId="1" applyNumberFormat="1" applyFont="1" applyBorder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3" fillId="0" borderId="2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top" wrapText="1"/>
    </xf>
    <xf numFmtId="49" fontId="3" fillId="0" borderId="2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14" fillId="0" borderId="0" xfId="0" applyFont="1" applyAlignment="1">
      <alignment horizontal="right" vertical="center"/>
    </xf>
    <xf numFmtId="0" fontId="9" fillId="0" borderId="2" xfId="1" applyFont="1" applyBorder="1" applyAlignment="1">
      <alignment wrapText="1"/>
    </xf>
    <xf numFmtId="3" fontId="13" fillId="0" borderId="2" xfId="1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vertical="top" wrapText="1"/>
    </xf>
    <xf numFmtId="0" fontId="13" fillId="0" borderId="4" xfId="1" applyFont="1" applyBorder="1" applyAlignment="1">
      <alignment horizontal="right" vertical="top" wrapText="1"/>
    </xf>
    <xf numFmtId="3" fontId="9" fillId="2" borderId="5" xfId="1" applyNumberFormat="1" applyFont="1" applyFill="1" applyBorder="1" applyAlignment="1">
      <alignment horizontal="right" vertical="top"/>
    </xf>
    <xf numFmtId="0" fontId="10" fillId="2" borderId="7" xfId="1" applyFont="1" applyFill="1" applyBorder="1" applyAlignment="1">
      <alignment vertical="top" wrapText="1"/>
    </xf>
    <xf numFmtId="0" fontId="13" fillId="2" borderId="5" xfId="1" applyFont="1" applyFill="1" applyBorder="1" applyAlignment="1">
      <alignment horizontal="right" vertical="top" wrapText="1"/>
    </xf>
    <xf numFmtId="3" fontId="7" fillId="2" borderId="5" xfId="1" applyNumberFormat="1" applyFont="1" applyFill="1" applyBorder="1" applyAlignment="1">
      <alignment horizontal="right" vertical="top"/>
    </xf>
    <xf numFmtId="0" fontId="9" fillId="2" borderId="2" xfId="1" applyFont="1" applyFill="1" applyBorder="1" applyAlignment="1">
      <alignment horizontal="right" vertical="top"/>
    </xf>
    <xf numFmtId="0" fontId="13" fillId="2" borderId="2" xfId="1" applyFont="1" applyFill="1" applyBorder="1" applyAlignment="1">
      <alignment horizontal="right" vertical="top" wrapText="1"/>
    </xf>
    <xf numFmtId="3" fontId="9" fillId="0" borderId="2" xfId="1" applyNumberFormat="1" applyFont="1" applyBorder="1" applyAlignment="1">
      <alignment horizontal="right" vertical="top"/>
    </xf>
    <xf numFmtId="3" fontId="9" fillId="0" borderId="2" xfId="1" applyNumberFormat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10" fillId="0" borderId="2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10" fillId="2" borderId="6" xfId="1" applyFont="1" applyFill="1" applyBorder="1" applyAlignment="1">
      <alignment horizontal="left" vertical="top" wrapText="1"/>
    </xf>
    <xf numFmtId="0" fontId="10" fillId="2" borderId="7" xfId="1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10" fillId="0" borderId="2" xfId="1" applyFont="1" applyBorder="1" applyAlignment="1">
      <alignment horizontal="center" vertical="top"/>
    </xf>
    <xf numFmtId="0" fontId="0" fillId="0" borderId="2" xfId="0" applyBorder="1"/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textRotation="90" wrapText="1" readingOrder="1"/>
    </xf>
    <xf numFmtId="0" fontId="4" fillId="0" borderId="0" xfId="1" applyFont="1" applyAlignment="1">
      <alignment horizontal="left" wrapText="1"/>
    </xf>
    <xf numFmtId="0" fontId="0" fillId="0" borderId="0" xfId="0" applyAlignment="1">
      <alignment wrapText="1"/>
    </xf>
    <xf numFmtId="4" fontId="4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2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10" fillId="2" borderId="5" xfId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Q596"/>
  <sheetViews>
    <sheetView showGridLines="0" tabSelected="1" view="pageBreakPreview" zoomScaleNormal="100" zoomScaleSheetLayoutView="100" workbookViewId="0">
      <selection activeCell="C602" sqref="C602"/>
    </sheetView>
  </sheetViews>
  <sheetFormatPr defaultColWidth="9.140625" defaultRowHeight="12.75" outlineLevelRow="1" outlineLevelCol="1" x14ac:dyDescent="0.2"/>
  <cols>
    <col min="1" max="1" width="3.28515625" style="19" customWidth="1"/>
    <col min="2" max="2" width="12" style="1" customWidth="1"/>
    <col min="3" max="3" width="34.28515625" style="18" customWidth="1"/>
    <col min="4" max="4" width="14.28515625" style="17" customWidth="1"/>
    <col min="5" max="5" width="16.42578125" style="20" customWidth="1"/>
    <col min="6" max="6" width="7.28515625" style="22" customWidth="1"/>
    <col min="7" max="9" width="6.7109375" style="22" customWidth="1"/>
    <col min="10" max="10" width="7.7109375" style="22" customWidth="1"/>
    <col min="11" max="11" width="8.5703125" style="22" customWidth="1"/>
    <col min="12" max="16" width="6.7109375" style="22" customWidth="1"/>
    <col min="17" max="17" width="5.7109375" style="23" customWidth="1" outlineLevel="1"/>
    <col min="18" max="16384" width="9.140625" style="6"/>
  </cols>
  <sheetData>
    <row r="1" spans="1:17" x14ac:dyDescent="0.2">
      <c r="D1" s="42"/>
      <c r="I1" s="6"/>
      <c r="J1" s="6"/>
      <c r="K1" s="6"/>
      <c r="L1" s="6"/>
      <c r="M1" s="5"/>
      <c r="N1" s="5"/>
      <c r="O1" s="5"/>
      <c r="P1" s="5"/>
      <c r="Q1" s="50"/>
    </row>
    <row r="2" spans="1:17" ht="21" customHeight="1" x14ac:dyDescent="0.25">
      <c r="A2" s="86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x14ac:dyDescent="0.2">
      <c r="A3" s="4"/>
      <c r="B3" s="24"/>
      <c r="C3" s="25"/>
      <c r="D3" s="14"/>
      <c r="E3" s="9"/>
      <c r="F3" s="9"/>
      <c r="G3" s="10" t="s">
        <v>0</v>
      </c>
      <c r="H3" s="10"/>
      <c r="I3" s="10"/>
      <c r="J3" s="9"/>
      <c r="K3" s="9"/>
      <c r="L3" s="9"/>
      <c r="M3" s="9"/>
      <c r="N3" s="9"/>
      <c r="O3" s="9"/>
      <c r="P3" s="9"/>
      <c r="Q3" s="6"/>
    </row>
    <row r="4" spans="1:17" x14ac:dyDescent="0.2">
      <c r="A4" s="4"/>
      <c r="B4" s="7"/>
      <c r="C4" s="3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x14ac:dyDescent="0.2">
      <c r="A5" s="4"/>
      <c r="B5" s="7"/>
      <c r="C5" s="3"/>
      <c r="D5" s="6"/>
      <c r="E5" s="5"/>
      <c r="F5" s="5"/>
      <c r="G5" s="11" t="s">
        <v>336</v>
      </c>
      <c r="H5" s="11"/>
      <c r="I5" s="11"/>
      <c r="J5" s="5"/>
      <c r="K5" s="5"/>
      <c r="L5" s="5"/>
      <c r="M5" s="5"/>
      <c r="N5" s="5"/>
      <c r="O5" s="5"/>
      <c r="P5" s="5"/>
      <c r="Q5" s="6"/>
    </row>
    <row r="6" spans="1:17" x14ac:dyDescent="0.2">
      <c r="A6" s="4"/>
      <c r="B6" s="7"/>
      <c r="C6" s="3"/>
      <c r="D6" s="6"/>
      <c r="E6" s="5"/>
      <c r="F6" s="5"/>
      <c r="G6" s="4" t="s">
        <v>1</v>
      </c>
      <c r="H6" s="4"/>
      <c r="I6" s="4"/>
      <c r="J6" s="5"/>
      <c r="K6" s="5"/>
      <c r="L6" s="5"/>
      <c r="M6" s="5"/>
      <c r="N6" s="5"/>
      <c r="O6" s="5"/>
      <c r="P6" s="5"/>
      <c r="Q6" s="6"/>
    </row>
    <row r="7" spans="1:17" x14ac:dyDescent="0.2">
      <c r="A7" s="4"/>
      <c r="B7" s="7"/>
      <c r="C7" s="3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ht="14.45" customHeight="1" x14ac:dyDescent="0.25">
      <c r="A8" s="4"/>
      <c r="B8" s="7"/>
      <c r="C8" s="12" t="s">
        <v>2</v>
      </c>
      <c r="D8" s="81" t="s">
        <v>154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5"/>
      <c r="Q8" s="6"/>
    </row>
    <row r="9" spans="1:17" x14ac:dyDescent="0.2">
      <c r="A9" s="4"/>
      <c r="B9" s="7"/>
      <c r="C9" s="49"/>
      <c r="D9" s="14"/>
      <c r="E9" s="9"/>
      <c r="F9" s="9"/>
      <c r="G9" s="10" t="s">
        <v>3</v>
      </c>
      <c r="H9" s="10"/>
      <c r="I9" s="10"/>
      <c r="J9" s="9"/>
      <c r="K9" s="9"/>
      <c r="L9" s="9"/>
      <c r="M9" s="9"/>
      <c r="N9" s="9"/>
      <c r="O9" s="9"/>
      <c r="P9" s="5"/>
      <c r="Q9" s="6"/>
    </row>
    <row r="10" spans="1:17" x14ac:dyDescent="0.2">
      <c r="A10" s="21"/>
      <c r="B10" s="15"/>
      <c r="C10" s="49"/>
      <c r="D10" s="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</row>
    <row r="11" spans="1:17" ht="14.45" customHeight="1" x14ac:dyDescent="0.25">
      <c r="A11" s="4"/>
      <c r="B11" s="7"/>
      <c r="C11" s="49"/>
      <c r="D11" s="81" t="s">
        <v>21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17" ht="15" x14ac:dyDescent="0.25">
      <c r="A12" s="4"/>
      <c r="B12" s="7"/>
      <c r="C12" s="49"/>
      <c r="D12" s="13" t="s">
        <v>23</v>
      </c>
      <c r="E12" s="5"/>
      <c r="F12" s="5"/>
      <c r="G12" s="5"/>
      <c r="H12" s="13"/>
      <c r="I12" s="13"/>
      <c r="J12" s="83">
        <f>K82</f>
        <v>0</v>
      </c>
      <c r="K12" s="84"/>
      <c r="L12" s="8" t="s">
        <v>554</v>
      </c>
      <c r="M12" s="5"/>
      <c r="N12" s="5"/>
      <c r="O12" s="5"/>
      <c r="P12" s="5"/>
      <c r="Q12" s="6"/>
    </row>
    <row r="13" spans="1:17" x14ac:dyDescent="0.2">
      <c r="A13" s="4"/>
      <c r="B13" s="7"/>
      <c r="C13" s="49"/>
      <c r="D13" s="6" t="s">
        <v>22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1:17" outlineLevel="1" x14ac:dyDescent="0.2">
      <c r="A14" s="4"/>
      <c r="B14" s="7"/>
      <c r="C14" s="2"/>
      <c r="D14" s="49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</row>
    <row r="15" spans="1:17" x14ac:dyDescent="0.2">
      <c r="A15" s="4"/>
      <c r="B15" s="7"/>
      <c r="C15" s="2"/>
      <c r="D15" s="49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</row>
    <row r="16" spans="1:17" x14ac:dyDescent="0.2">
      <c r="A16" s="74" t="s">
        <v>4</v>
      </c>
      <c r="B16" s="76" t="s">
        <v>5</v>
      </c>
      <c r="C16" s="74" t="s">
        <v>6</v>
      </c>
      <c r="D16" s="74" t="s">
        <v>7</v>
      </c>
      <c r="E16" s="74" t="s">
        <v>8</v>
      </c>
      <c r="F16" s="74" t="s">
        <v>9</v>
      </c>
      <c r="G16" s="75"/>
      <c r="H16" s="75"/>
      <c r="I16" s="75"/>
      <c r="J16" s="74" t="s">
        <v>10</v>
      </c>
      <c r="K16" s="79"/>
      <c r="L16" s="79"/>
      <c r="M16" s="79"/>
      <c r="N16" s="79"/>
      <c r="O16" s="74" t="s">
        <v>11</v>
      </c>
      <c r="P16" s="74" t="s">
        <v>12</v>
      </c>
      <c r="Q16" s="80" t="s">
        <v>18</v>
      </c>
    </row>
    <row r="17" spans="1:17" x14ac:dyDescent="0.2">
      <c r="A17" s="75"/>
      <c r="B17" s="77"/>
      <c r="C17" s="78"/>
      <c r="D17" s="74"/>
      <c r="E17" s="74"/>
      <c r="F17" s="74" t="s">
        <v>13</v>
      </c>
      <c r="G17" s="74" t="s">
        <v>14</v>
      </c>
      <c r="H17" s="75"/>
      <c r="I17" s="75"/>
      <c r="J17" s="74" t="s">
        <v>19</v>
      </c>
      <c r="K17" s="74" t="s">
        <v>13</v>
      </c>
      <c r="L17" s="74" t="s">
        <v>14</v>
      </c>
      <c r="M17" s="75"/>
      <c r="N17" s="75"/>
      <c r="O17" s="74"/>
      <c r="P17" s="74"/>
      <c r="Q17" s="80"/>
    </row>
    <row r="18" spans="1:17" ht="19.5" customHeight="1" x14ac:dyDescent="0.2">
      <c r="A18" s="75"/>
      <c r="B18" s="77"/>
      <c r="C18" s="78"/>
      <c r="D18" s="74"/>
      <c r="E18" s="74"/>
      <c r="F18" s="75"/>
      <c r="G18" s="45" t="s">
        <v>15</v>
      </c>
      <c r="H18" s="45" t="s">
        <v>16</v>
      </c>
      <c r="I18" s="45" t="s">
        <v>17</v>
      </c>
      <c r="J18" s="78"/>
      <c r="K18" s="75"/>
      <c r="L18" s="45" t="s">
        <v>15</v>
      </c>
      <c r="M18" s="45" t="s">
        <v>16</v>
      </c>
      <c r="N18" s="45" t="s">
        <v>17</v>
      </c>
      <c r="O18" s="74"/>
      <c r="P18" s="74"/>
      <c r="Q18" s="80"/>
    </row>
    <row r="19" spans="1:17" ht="18.75" customHeight="1" x14ac:dyDescent="0.2">
      <c r="A19" s="16">
        <v>1</v>
      </c>
      <c r="B19" s="48">
        <v>2</v>
      </c>
      <c r="C19" s="45">
        <v>3</v>
      </c>
      <c r="D19" s="45">
        <v>4</v>
      </c>
      <c r="E19" s="47">
        <v>5</v>
      </c>
      <c r="F19" s="46">
        <v>6</v>
      </c>
      <c r="G19" s="46">
        <v>7</v>
      </c>
      <c r="H19" s="46">
        <v>8</v>
      </c>
      <c r="I19" s="46">
        <v>9</v>
      </c>
      <c r="J19" s="46">
        <v>10</v>
      </c>
      <c r="K19" s="46">
        <v>11</v>
      </c>
      <c r="L19" s="46">
        <v>12</v>
      </c>
      <c r="M19" s="46">
        <v>13</v>
      </c>
      <c r="N19" s="46">
        <v>14</v>
      </c>
      <c r="O19" s="46">
        <v>15</v>
      </c>
      <c r="P19" s="46">
        <v>16</v>
      </c>
      <c r="Q19" s="46">
        <v>17</v>
      </c>
    </row>
    <row r="20" spans="1:17" ht="22.5" customHeight="1" x14ac:dyDescent="0.25">
      <c r="A20" s="70" t="s">
        <v>24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</row>
    <row r="21" spans="1:17" ht="67.5" x14ac:dyDescent="0.2">
      <c r="A21" s="26" t="s">
        <v>25</v>
      </c>
      <c r="B21" s="27" t="s">
        <v>26</v>
      </c>
      <c r="C21" s="43" t="s">
        <v>28</v>
      </c>
      <c r="D21" s="47" t="s">
        <v>27</v>
      </c>
      <c r="E21" s="28" t="s">
        <v>29</v>
      </c>
      <c r="F21" s="29">
        <v>11642.29</v>
      </c>
      <c r="G21" s="29">
        <v>10778.13</v>
      </c>
      <c r="H21" s="29">
        <v>822.9</v>
      </c>
      <c r="I21" s="29">
        <v>418.86</v>
      </c>
      <c r="J21" s="30"/>
      <c r="K21" s="30">
        <v>1222</v>
      </c>
      <c r="L21" s="30">
        <v>1132</v>
      </c>
      <c r="M21" s="30">
        <v>86</v>
      </c>
      <c r="N21" s="30">
        <v>44</v>
      </c>
      <c r="O21" s="30">
        <v>51.89</v>
      </c>
      <c r="P21" s="30">
        <v>5.45</v>
      </c>
      <c r="Q21" s="31"/>
    </row>
    <row r="22" spans="1:17" ht="19.899999999999999" customHeight="1" x14ac:dyDescent="0.2">
      <c r="A22" s="26" t="s">
        <v>30</v>
      </c>
      <c r="B22" s="27" t="s">
        <v>31</v>
      </c>
      <c r="C22" s="43" t="s">
        <v>33</v>
      </c>
      <c r="D22" s="47" t="s">
        <v>32</v>
      </c>
      <c r="E22" s="28" t="s">
        <v>34</v>
      </c>
      <c r="F22" s="29">
        <v>33938.230000000003</v>
      </c>
      <c r="G22" s="29">
        <v>33165.53</v>
      </c>
      <c r="H22" s="29">
        <v>745.04</v>
      </c>
      <c r="I22" s="29">
        <v>379.61</v>
      </c>
      <c r="J22" s="30"/>
      <c r="K22" s="30">
        <v>3394</v>
      </c>
      <c r="L22" s="30">
        <v>3317</v>
      </c>
      <c r="M22" s="30">
        <v>75</v>
      </c>
      <c r="N22" s="30">
        <v>38</v>
      </c>
      <c r="O22" s="30">
        <v>159.66999999999999</v>
      </c>
      <c r="P22" s="30">
        <v>15.97</v>
      </c>
      <c r="Q22" s="31"/>
    </row>
    <row r="23" spans="1:17" ht="43.5" x14ac:dyDescent="0.2">
      <c r="A23" s="26" t="s">
        <v>35</v>
      </c>
      <c r="B23" s="27" t="s">
        <v>36</v>
      </c>
      <c r="C23" s="43" t="s">
        <v>38</v>
      </c>
      <c r="D23" s="47" t="s">
        <v>37</v>
      </c>
      <c r="E23" s="28" t="s">
        <v>39</v>
      </c>
      <c r="F23" s="29">
        <v>1441.94</v>
      </c>
      <c r="G23" s="29">
        <v>1426.2</v>
      </c>
      <c r="H23" s="29">
        <v>15.74</v>
      </c>
      <c r="I23" s="29">
        <v>2.87</v>
      </c>
      <c r="J23" s="30"/>
      <c r="K23" s="30">
        <v>3461</v>
      </c>
      <c r="L23" s="30">
        <v>3423</v>
      </c>
      <c r="M23" s="30">
        <v>38</v>
      </c>
      <c r="N23" s="30">
        <v>7</v>
      </c>
      <c r="O23" s="30">
        <v>6.55</v>
      </c>
      <c r="P23" s="30">
        <v>15.72</v>
      </c>
      <c r="Q23" s="31"/>
    </row>
    <row r="24" spans="1:17" ht="67.5" x14ac:dyDescent="0.2">
      <c r="A24" s="26" t="s">
        <v>40</v>
      </c>
      <c r="B24" s="27" t="s">
        <v>41</v>
      </c>
      <c r="C24" s="43" t="s">
        <v>43</v>
      </c>
      <c r="D24" s="47" t="s">
        <v>42</v>
      </c>
      <c r="E24" s="28" t="s">
        <v>39</v>
      </c>
      <c r="F24" s="29">
        <v>3887.66</v>
      </c>
      <c r="G24" s="29">
        <v>2579.65</v>
      </c>
      <c r="H24" s="29">
        <v>39.53</v>
      </c>
      <c r="I24" s="29">
        <v>2.87</v>
      </c>
      <c r="J24" s="30"/>
      <c r="K24" s="30">
        <v>9330</v>
      </c>
      <c r="L24" s="30">
        <v>6191</v>
      </c>
      <c r="M24" s="30">
        <v>95</v>
      </c>
      <c r="N24" s="30">
        <v>7</v>
      </c>
      <c r="O24" s="30">
        <v>11.99</v>
      </c>
      <c r="P24" s="30">
        <v>28.78</v>
      </c>
      <c r="Q24" s="31"/>
    </row>
    <row r="25" spans="1:17" ht="67.5" x14ac:dyDescent="0.2">
      <c r="A25" s="26" t="s">
        <v>44</v>
      </c>
      <c r="B25" s="27" t="s">
        <v>45</v>
      </c>
      <c r="C25" s="43" t="s">
        <v>46</v>
      </c>
      <c r="D25" s="47" t="s">
        <v>42</v>
      </c>
      <c r="E25" s="28" t="s">
        <v>39</v>
      </c>
      <c r="F25" s="29">
        <v>5396.83</v>
      </c>
      <c r="G25" s="29">
        <v>5154.1400000000003</v>
      </c>
      <c r="H25" s="29">
        <v>122.77</v>
      </c>
      <c r="I25" s="29">
        <v>2.87</v>
      </c>
      <c r="J25" s="30"/>
      <c r="K25" s="30">
        <v>12952</v>
      </c>
      <c r="L25" s="30">
        <v>12370</v>
      </c>
      <c r="M25" s="30">
        <v>295</v>
      </c>
      <c r="N25" s="30">
        <v>7</v>
      </c>
      <c r="O25" s="30">
        <v>25.41</v>
      </c>
      <c r="P25" s="30">
        <v>60.98</v>
      </c>
      <c r="Q25" s="31"/>
    </row>
    <row r="26" spans="1:17" ht="55.5" x14ac:dyDescent="0.2">
      <c r="A26" s="26" t="s">
        <v>47</v>
      </c>
      <c r="B26" s="27" t="s">
        <v>48</v>
      </c>
      <c r="C26" s="43" t="s">
        <v>49</v>
      </c>
      <c r="D26" s="47" t="s">
        <v>32</v>
      </c>
      <c r="E26" s="28" t="s">
        <v>50</v>
      </c>
      <c r="F26" s="29">
        <v>27680.06</v>
      </c>
      <c r="G26" s="29">
        <v>21810.67</v>
      </c>
      <c r="H26" s="29">
        <v>5869.39</v>
      </c>
      <c r="I26" s="29">
        <v>222.32</v>
      </c>
      <c r="J26" s="30"/>
      <c r="K26" s="30">
        <v>27957</v>
      </c>
      <c r="L26" s="30">
        <v>22029</v>
      </c>
      <c r="M26" s="30">
        <v>5928</v>
      </c>
      <c r="N26" s="30">
        <v>225</v>
      </c>
      <c r="O26" s="30">
        <v>102.46</v>
      </c>
      <c r="P26" s="30">
        <v>103.48</v>
      </c>
      <c r="Q26" s="31"/>
    </row>
    <row r="27" spans="1:17" ht="36" x14ac:dyDescent="0.2">
      <c r="A27" s="26" t="s">
        <v>51</v>
      </c>
      <c r="B27" s="27" t="s">
        <v>52</v>
      </c>
      <c r="C27" s="43" t="s">
        <v>54</v>
      </c>
      <c r="D27" s="47" t="s">
        <v>53</v>
      </c>
      <c r="E27" s="32">
        <v>0.02</v>
      </c>
      <c r="F27" s="29">
        <v>14702.36</v>
      </c>
      <c r="G27" s="29">
        <v>14289.47</v>
      </c>
      <c r="H27" s="29">
        <v>285.54000000000002</v>
      </c>
      <c r="I27" s="30"/>
      <c r="J27" s="30"/>
      <c r="K27" s="30">
        <v>294</v>
      </c>
      <c r="L27" s="30">
        <v>286</v>
      </c>
      <c r="M27" s="30">
        <v>6</v>
      </c>
      <c r="N27" s="30"/>
      <c r="O27" s="30">
        <v>74</v>
      </c>
      <c r="P27" s="30">
        <v>1.48</v>
      </c>
      <c r="Q27" s="31"/>
    </row>
    <row r="28" spans="1:17" ht="43.5" x14ac:dyDescent="0.2">
      <c r="A28" s="26" t="s">
        <v>55</v>
      </c>
      <c r="B28" s="27" t="s">
        <v>56</v>
      </c>
      <c r="C28" s="43" t="s">
        <v>58</v>
      </c>
      <c r="D28" s="47" t="s">
        <v>57</v>
      </c>
      <c r="E28" s="32">
        <v>0.3</v>
      </c>
      <c r="F28" s="29">
        <v>7993.09</v>
      </c>
      <c r="G28" s="29">
        <v>7108.64</v>
      </c>
      <c r="H28" s="29">
        <v>846.75</v>
      </c>
      <c r="I28" s="29">
        <v>371.59</v>
      </c>
      <c r="J28" s="30"/>
      <c r="K28" s="30">
        <v>2398</v>
      </c>
      <c r="L28" s="30">
        <v>2133</v>
      </c>
      <c r="M28" s="30">
        <v>254</v>
      </c>
      <c r="N28" s="30">
        <v>111</v>
      </c>
      <c r="O28" s="30">
        <v>39.51</v>
      </c>
      <c r="P28" s="30">
        <v>11.85</v>
      </c>
      <c r="Q28" s="31"/>
    </row>
    <row r="29" spans="1:17" ht="79.5" x14ac:dyDescent="0.2">
      <c r="A29" s="26" t="s">
        <v>59</v>
      </c>
      <c r="B29" s="27" t="s">
        <v>60</v>
      </c>
      <c r="C29" s="43" t="s">
        <v>61</v>
      </c>
      <c r="D29" s="47" t="s">
        <v>37</v>
      </c>
      <c r="E29" s="28" t="s">
        <v>62</v>
      </c>
      <c r="F29" s="29">
        <v>25990.45</v>
      </c>
      <c r="G29" s="29">
        <v>23713.03</v>
      </c>
      <c r="H29" s="29">
        <v>2251.75</v>
      </c>
      <c r="I29" s="29">
        <v>1090.42</v>
      </c>
      <c r="J29" s="30"/>
      <c r="K29" s="30">
        <v>7797</v>
      </c>
      <c r="L29" s="30">
        <v>7114</v>
      </c>
      <c r="M29" s="30">
        <v>676</v>
      </c>
      <c r="N29" s="30">
        <v>327</v>
      </c>
      <c r="O29" s="30">
        <v>119.78</v>
      </c>
      <c r="P29" s="30">
        <v>35.93</v>
      </c>
      <c r="Q29" s="31"/>
    </row>
    <row r="30" spans="1:17" ht="79.5" x14ac:dyDescent="0.2">
      <c r="A30" s="26" t="s">
        <v>63</v>
      </c>
      <c r="B30" s="27" t="s">
        <v>64</v>
      </c>
      <c r="C30" s="43" t="s">
        <v>66</v>
      </c>
      <c r="D30" s="47" t="s">
        <v>65</v>
      </c>
      <c r="E30" s="28" t="s">
        <v>67</v>
      </c>
      <c r="F30" s="29">
        <v>24065.75</v>
      </c>
      <c r="G30" s="29">
        <v>18282.419999999998</v>
      </c>
      <c r="H30" s="29">
        <v>80.650000000000006</v>
      </c>
      <c r="I30" s="30"/>
      <c r="J30" s="30"/>
      <c r="K30" s="30">
        <v>842</v>
      </c>
      <c r="L30" s="30">
        <v>640</v>
      </c>
      <c r="M30" s="30">
        <v>3</v>
      </c>
      <c r="N30" s="30"/>
      <c r="O30" s="30">
        <v>89</v>
      </c>
      <c r="P30" s="30">
        <v>3.12</v>
      </c>
      <c r="Q30" s="31"/>
    </row>
    <row r="31" spans="1:17" ht="31.5" x14ac:dyDescent="0.2">
      <c r="A31" s="26" t="s">
        <v>68</v>
      </c>
      <c r="B31" s="27" t="s">
        <v>69</v>
      </c>
      <c r="C31" s="43" t="s">
        <v>71</v>
      </c>
      <c r="D31" s="47" t="s">
        <v>70</v>
      </c>
      <c r="E31" s="28" t="s">
        <v>72</v>
      </c>
      <c r="F31" s="29">
        <v>1544.83</v>
      </c>
      <c r="G31" s="29">
        <v>1293.83</v>
      </c>
      <c r="H31" s="30"/>
      <c r="I31" s="30"/>
      <c r="J31" s="30"/>
      <c r="K31" s="30">
        <v>62</v>
      </c>
      <c r="L31" s="30">
        <v>52</v>
      </c>
      <c r="M31" s="30"/>
      <c r="N31" s="30"/>
      <c r="O31" s="30">
        <v>6.7</v>
      </c>
      <c r="P31" s="30">
        <v>0.27</v>
      </c>
      <c r="Q31" s="31"/>
    </row>
    <row r="32" spans="1:17" ht="15" x14ac:dyDescent="0.25">
      <c r="A32" s="85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</row>
    <row r="33" spans="1:17" ht="43.5" x14ac:dyDescent="0.2">
      <c r="A33" s="26" t="s">
        <v>73</v>
      </c>
      <c r="B33" s="27" t="s">
        <v>74</v>
      </c>
      <c r="C33" s="43" t="s">
        <v>76</v>
      </c>
      <c r="D33" s="47" t="s">
        <v>75</v>
      </c>
      <c r="E33" s="28" t="s">
        <v>77</v>
      </c>
      <c r="F33" s="29">
        <v>35183.629999999997</v>
      </c>
      <c r="G33" s="29">
        <v>35183.629999999997</v>
      </c>
      <c r="H33" s="30"/>
      <c r="I33" s="30"/>
      <c r="J33" s="30"/>
      <c r="K33" s="30">
        <v>4</v>
      </c>
      <c r="L33" s="30">
        <v>4</v>
      </c>
      <c r="M33" s="30"/>
      <c r="N33" s="30"/>
      <c r="O33" s="30">
        <v>214.32</v>
      </c>
      <c r="P33" s="30">
        <v>0.02</v>
      </c>
      <c r="Q33" s="31"/>
    </row>
    <row r="34" spans="1:17" ht="43.5" x14ac:dyDescent="0.2">
      <c r="A34" s="26" t="s">
        <v>78</v>
      </c>
      <c r="B34" s="27" t="s">
        <v>79</v>
      </c>
      <c r="C34" s="43" t="s">
        <v>81</v>
      </c>
      <c r="D34" s="47" t="s">
        <v>80</v>
      </c>
      <c r="E34" s="32">
        <v>1.12E-2</v>
      </c>
      <c r="F34" s="29">
        <v>297.13</v>
      </c>
      <c r="G34" s="29">
        <v>167.6</v>
      </c>
      <c r="H34" s="30"/>
      <c r="I34" s="30"/>
      <c r="J34" s="30"/>
      <c r="K34" s="30">
        <v>3</v>
      </c>
      <c r="L34" s="30">
        <v>2</v>
      </c>
      <c r="M34" s="30"/>
      <c r="N34" s="30"/>
      <c r="O34" s="30">
        <v>1.03</v>
      </c>
      <c r="P34" s="30">
        <v>0.01</v>
      </c>
      <c r="Q34" s="31"/>
    </row>
    <row r="35" spans="1:17" ht="43.5" x14ac:dyDescent="0.2">
      <c r="A35" s="33" t="s">
        <v>82</v>
      </c>
      <c r="B35" s="27" t="s">
        <v>83</v>
      </c>
      <c r="C35" s="44" t="s">
        <v>85</v>
      </c>
      <c r="D35" s="34" t="s">
        <v>84</v>
      </c>
      <c r="E35" s="35">
        <v>1.12E-2</v>
      </c>
      <c r="F35" s="36">
        <v>646.82000000000005</v>
      </c>
      <c r="G35" s="30"/>
      <c r="H35" s="36">
        <v>646.82000000000005</v>
      </c>
      <c r="I35" s="30"/>
      <c r="J35" s="30"/>
      <c r="K35" s="37">
        <v>7</v>
      </c>
      <c r="L35" s="30"/>
      <c r="M35" s="37">
        <v>7</v>
      </c>
      <c r="N35" s="30"/>
      <c r="O35" s="30"/>
      <c r="P35" s="30"/>
      <c r="Q35" s="31"/>
    </row>
    <row r="36" spans="1:17" ht="67.5" x14ac:dyDescent="0.2">
      <c r="A36" s="33" t="s">
        <v>86</v>
      </c>
      <c r="B36" s="27" t="s">
        <v>87</v>
      </c>
      <c r="C36" s="44" t="s">
        <v>88</v>
      </c>
      <c r="D36" s="34" t="s">
        <v>84</v>
      </c>
      <c r="E36" s="35">
        <v>1.12E-2</v>
      </c>
      <c r="F36" s="36">
        <v>169.92</v>
      </c>
      <c r="G36" s="30"/>
      <c r="H36" s="36">
        <v>169.92</v>
      </c>
      <c r="I36" s="30"/>
      <c r="J36" s="30"/>
      <c r="K36" s="37">
        <v>2</v>
      </c>
      <c r="L36" s="30"/>
      <c r="M36" s="37">
        <v>2</v>
      </c>
      <c r="N36" s="30"/>
      <c r="O36" s="30"/>
      <c r="P36" s="30"/>
      <c r="Q36" s="31"/>
    </row>
    <row r="37" spans="1:17" ht="15" x14ac:dyDescent="0.2">
      <c r="A37" s="63" t="s">
        <v>89</v>
      </c>
      <c r="B37" s="64"/>
      <c r="C37" s="64"/>
      <c r="D37" s="64"/>
      <c r="E37" s="64"/>
      <c r="F37" s="64"/>
      <c r="G37" s="64"/>
      <c r="H37" s="64"/>
      <c r="I37" s="64"/>
      <c r="J37" s="64"/>
      <c r="K37" s="29">
        <v>69725</v>
      </c>
      <c r="L37" s="29">
        <v>58693</v>
      </c>
      <c r="M37" s="29">
        <v>7465</v>
      </c>
      <c r="N37" s="29">
        <v>766</v>
      </c>
      <c r="O37" s="30"/>
      <c r="P37" s="29">
        <v>283.06</v>
      </c>
      <c r="Q37" s="31"/>
    </row>
    <row r="38" spans="1:17" ht="15" x14ac:dyDescent="0.2">
      <c r="A38" s="63" t="s">
        <v>90</v>
      </c>
      <c r="B38" s="64"/>
      <c r="C38" s="64"/>
      <c r="D38" s="64"/>
      <c r="E38" s="64"/>
      <c r="F38" s="64"/>
      <c r="G38" s="64"/>
      <c r="H38" s="64"/>
      <c r="I38" s="64"/>
      <c r="J38" s="64"/>
      <c r="K38" s="29">
        <v>49132</v>
      </c>
      <c r="L38" s="30"/>
      <c r="M38" s="30"/>
      <c r="N38" s="30"/>
      <c r="O38" s="30"/>
      <c r="P38" s="30"/>
      <c r="Q38" s="31"/>
    </row>
    <row r="39" spans="1:17" ht="14.45" customHeight="1" x14ac:dyDescent="0.2">
      <c r="A39" s="63" t="s">
        <v>91</v>
      </c>
      <c r="B39" s="64"/>
      <c r="C39" s="64"/>
      <c r="D39" s="64"/>
      <c r="E39" s="64"/>
      <c r="F39" s="64"/>
      <c r="G39" s="64"/>
      <c r="H39" s="64"/>
      <c r="I39" s="64"/>
      <c r="J39" s="64"/>
      <c r="K39" s="29">
        <v>23626</v>
      </c>
      <c r="L39" s="30"/>
      <c r="M39" s="30"/>
      <c r="N39" s="30"/>
      <c r="O39" s="30"/>
      <c r="P39" s="30"/>
      <c r="Q39" s="31"/>
    </row>
    <row r="40" spans="1:17" ht="14.45" customHeight="1" x14ac:dyDescent="0.2">
      <c r="A40" s="65" t="s">
        <v>92</v>
      </c>
      <c r="B40" s="64"/>
      <c r="C40" s="64"/>
      <c r="D40" s="64"/>
      <c r="E40" s="64"/>
      <c r="F40" s="64"/>
      <c r="G40" s="64"/>
      <c r="H40" s="64"/>
      <c r="I40" s="64"/>
      <c r="J40" s="64"/>
      <c r="K40" s="30"/>
      <c r="L40" s="30"/>
      <c r="M40" s="30"/>
      <c r="N40" s="30"/>
      <c r="O40" s="30"/>
      <c r="P40" s="30"/>
      <c r="Q40" s="31"/>
    </row>
    <row r="41" spans="1:17" ht="14.45" customHeight="1" x14ac:dyDescent="0.2">
      <c r="A41" s="63" t="s">
        <v>93</v>
      </c>
      <c r="B41" s="64"/>
      <c r="C41" s="64"/>
      <c r="D41" s="64"/>
      <c r="E41" s="64"/>
      <c r="F41" s="64"/>
      <c r="G41" s="64"/>
      <c r="H41" s="64"/>
      <c r="I41" s="64"/>
      <c r="J41" s="64"/>
      <c r="K41" s="29">
        <v>142483</v>
      </c>
      <c r="L41" s="30"/>
      <c r="M41" s="30"/>
      <c r="N41" s="30"/>
      <c r="O41" s="30"/>
      <c r="P41" s="29">
        <v>283.06</v>
      </c>
      <c r="Q41" s="31"/>
    </row>
    <row r="42" spans="1:17" ht="14.45" customHeight="1" x14ac:dyDescent="0.2">
      <c r="A42" s="63" t="s">
        <v>94</v>
      </c>
      <c r="B42" s="64"/>
      <c r="C42" s="64"/>
      <c r="D42" s="64"/>
      <c r="E42" s="64"/>
      <c r="F42" s="64"/>
      <c r="G42" s="64"/>
      <c r="H42" s="64"/>
      <c r="I42" s="64"/>
      <c r="J42" s="64"/>
      <c r="K42" s="30"/>
      <c r="L42" s="30"/>
      <c r="M42" s="30"/>
      <c r="N42" s="30"/>
      <c r="O42" s="30"/>
      <c r="P42" s="30"/>
      <c r="Q42" s="31"/>
    </row>
    <row r="43" spans="1:17" ht="14.45" customHeight="1" x14ac:dyDescent="0.2">
      <c r="A43" s="63" t="s">
        <v>95</v>
      </c>
      <c r="B43" s="64"/>
      <c r="C43" s="64"/>
      <c r="D43" s="64"/>
      <c r="E43" s="64"/>
      <c r="F43" s="64"/>
      <c r="G43" s="64"/>
      <c r="H43" s="64"/>
      <c r="I43" s="64"/>
      <c r="J43" s="64"/>
      <c r="K43" s="29">
        <v>3567</v>
      </c>
      <c r="L43" s="30"/>
      <c r="M43" s="30"/>
      <c r="N43" s="30"/>
      <c r="O43" s="30"/>
      <c r="P43" s="30"/>
      <c r="Q43" s="31"/>
    </row>
    <row r="44" spans="1:17" ht="14.45" customHeight="1" x14ac:dyDescent="0.2">
      <c r="A44" s="63" t="s">
        <v>96</v>
      </c>
      <c r="B44" s="64"/>
      <c r="C44" s="64"/>
      <c r="D44" s="64"/>
      <c r="E44" s="64"/>
      <c r="F44" s="64"/>
      <c r="G44" s="64"/>
      <c r="H44" s="64"/>
      <c r="I44" s="64"/>
      <c r="J44" s="64"/>
      <c r="K44" s="29">
        <v>7465</v>
      </c>
      <c r="L44" s="30"/>
      <c r="M44" s="30"/>
      <c r="N44" s="30"/>
      <c r="O44" s="30"/>
      <c r="P44" s="30"/>
      <c r="Q44" s="31"/>
    </row>
    <row r="45" spans="1:17" ht="14.45" customHeight="1" x14ac:dyDescent="0.2">
      <c r="A45" s="63" t="s">
        <v>97</v>
      </c>
      <c r="B45" s="64"/>
      <c r="C45" s="64"/>
      <c r="D45" s="64"/>
      <c r="E45" s="64"/>
      <c r="F45" s="64"/>
      <c r="G45" s="64"/>
      <c r="H45" s="64"/>
      <c r="I45" s="64"/>
      <c r="J45" s="64"/>
      <c r="K45" s="29">
        <v>59459</v>
      </c>
      <c r="L45" s="30"/>
      <c r="M45" s="30"/>
      <c r="N45" s="30"/>
      <c r="O45" s="30"/>
      <c r="P45" s="30"/>
      <c r="Q45" s="31"/>
    </row>
    <row r="46" spans="1:17" ht="14.45" customHeight="1" x14ac:dyDescent="0.2">
      <c r="A46" s="63" t="s">
        <v>98</v>
      </c>
      <c r="B46" s="64"/>
      <c r="C46" s="64"/>
      <c r="D46" s="64"/>
      <c r="E46" s="64"/>
      <c r="F46" s="64"/>
      <c r="G46" s="64"/>
      <c r="H46" s="64"/>
      <c r="I46" s="64"/>
      <c r="J46" s="64"/>
      <c r="K46" s="29">
        <v>49132</v>
      </c>
      <c r="L46" s="30"/>
      <c r="M46" s="30"/>
      <c r="N46" s="30"/>
      <c r="O46" s="30"/>
      <c r="P46" s="30"/>
      <c r="Q46" s="31"/>
    </row>
    <row r="47" spans="1:17" ht="14.45" customHeight="1" x14ac:dyDescent="0.2">
      <c r="A47" s="63" t="s">
        <v>99</v>
      </c>
      <c r="B47" s="64"/>
      <c r="C47" s="64"/>
      <c r="D47" s="64"/>
      <c r="E47" s="64"/>
      <c r="F47" s="64"/>
      <c r="G47" s="64"/>
      <c r="H47" s="64"/>
      <c r="I47" s="64"/>
      <c r="J47" s="64"/>
      <c r="K47" s="29">
        <v>23626</v>
      </c>
      <c r="L47" s="30"/>
      <c r="M47" s="30"/>
      <c r="N47" s="30"/>
      <c r="O47" s="30"/>
      <c r="P47" s="30"/>
      <c r="Q47" s="31"/>
    </row>
    <row r="48" spans="1:17" ht="14.45" customHeight="1" x14ac:dyDescent="0.2">
      <c r="A48" s="65" t="s">
        <v>100</v>
      </c>
      <c r="B48" s="64"/>
      <c r="C48" s="64"/>
      <c r="D48" s="64"/>
      <c r="E48" s="64"/>
      <c r="F48" s="64"/>
      <c r="G48" s="64"/>
      <c r="H48" s="64"/>
      <c r="I48" s="64"/>
      <c r="J48" s="64"/>
      <c r="K48" s="52">
        <v>142483</v>
      </c>
      <c r="L48" s="30"/>
      <c r="M48" s="30"/>
      <c r="N48" s="30"/>
      <c r="O48" s="30"/>
      <c r="P48" s="36">
        <v>283.06</v>
      </c>
      <c r="Q48" s="31"/>
    </row>
    <row r="49" spans="1:17" ht="14.45" customHeight="1" x14ac:dyDescent="0.2">
      <c r="A49" s="66" t="s">
        <v>555</v>
      </c>
      <c r="B49" s="67"/>
      <c r="C49" s="67"/>
      <c r="D49" s="53"/>
      <c r="E49" s="53"/>
      <c r="F49" s="53"/>
      <c r="G49" s="53"/>
      <c r="H49" s="53"/>
      <c r="I49" s="53"/>
      <c r="J49" s="54"/>
      <c r="K49" s="55">
        <v>0</v>
      </c>
      <c r="L49" s="30"/>
      <c r="M49" s="30"/>
      <c r="N49" s="30"/>
      <c r="O49" s="36"/>
      <c r="P49" s="30"/>
      <c r="Q49" s="36"/>
    </row>
    <row r="50" spans="1:17" ht="14.45" customHeight="1" x14ac:dyDescent="0.2">
      <c r="A50" s="68" t="s">
        <v>556</v>
      </c>
      <c r="B50" s="69"/>
      <c r="C50" s="69"/>
      <c r="D50" s="69"/>
      <c r="E50" s="69"/>
      <c r="F50" s="56"/>
      <c r="G50" s="56"/>
      <c r="H50" s="56"/>
      <c r="I50" s="56"/>
      <c r="J50" s="57"/>
      <c r="K50" s="58">
        <f>ROUND(K48*K49,0)</f>
        <v>0</v>
      </c>
      <c r="L50" s="59"/>
      <c r="M50" s="59"/>
      <c r="N50" s="59"/>
      <c r="O50" s="60"/>
      <c r="P50" s="59"/>
      <c r="Q50" s="60"/>
    </row>
    <row r="51" spans="1:17" ht="19.899999999999999" customHeight="1" x14ac:dyDescent="0.25">
      <c r="A51" s="70" t="s">
        <v>101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</row>
    <row r="52" spans="1:17" ht="24" x14ac:dyDescent="0.2">
      <c r="A52" s="33" t="s">
        <v>102</v>
      </c>
      <c r="B52" s="27" t="s">
        <v>103</v>
      </c>
      <c r="C52" s="44" t="s">
        <v>104</v>
      </c>
      <c r="D52" s="34" t="s">
        <v>105</v>
      </c>
      <c r="E52" s="35">
        <v>0.1019</v>
      </c>
      <c r="F52" s="60"/>
      <c r="G52" s="30"/>
      <c r="H52" s="30"/>
      <c r="I52" s="30"/>
      <c r="J52" s="30"/>
      <c r="K52" s="37">
        <f>ROUND(E52*F52,0)</f>
        <v>0</v>
      </c>
      <c r="L52" s="30"/>
      <c r="M52" s="30"/>
      <c r="N52" s="30"/>
      <c r="O52" s="30"/>
      <c r="P52" s="30"/>
      <c r="Q52" s="31"/>
    </row>
    <row r="53" spans="1:17" ht="36" x14ac:dyDescent="0.2">
      <c r="A53" s="33" t="s">
        <v>106</v>
      </c>
      <c r="B53" s="27" t="s">
        <v>103</v>
      </c>
      <c r="C53" s="44" t="s">
        <v>107</v>
      </c>
      <c r="D53" s="34" t="s">
        <v>108</v>
      </c>
      <c r="E53" s="35">
        <v>10</v>
      </c>
      <c r="F53" s="60"/>
      <c r="G53" s="30"/>
      <c r="H53" s="30"/>
      <c r="I53" s="30"/>
      <c r="J53" s="30"/>
      <c r="K53" s="37">
        <f t="shared" ref="K53:K75" si="0">ROUND(E53*F53,0)</f>
        <v>0</v>
      </c>
      <c r="L53" s="30"/>
      <c r="M53" s="30"/>
      <c r="N53" s="30"/>
      <c r="O53" s="30"/>
      <c r="P53" s="30"/>
      <c r="Q53" s="31"/>
    </row>
    <row r="54" spans="1:17" ht="24" x14ac:dyDescent="0.2">
      <c r="A54" s="33" t="s">
        <v>109</v>
      </c>
      <c r="B54" s="27" t="s">
        <v>103</v>
      </c>
      <c r="C54" s="44" t="s">
        <v>110</v>
      </c>
      <c r="D54" s="34" t="s">
        <v>105</v>
      </c>
      <c r="E54" s="35">
        <v>3.7499999999999999E-2</v>
      </c>
      <c r="F54" s="60"/>
      <c r="G54" s="30"/>
      <c r="H54" s="30"/>
      <c r="I54" s="30"/>
      <c r="J54" s="30"/>
      <c r="K54" s="37">
        <f t="shared" si="0"/>
        <v>0</v>
      </c>
      <c r="L54" s="30"/>
      <c r="M54" s="30"/>
      <c r="N54" s="30"/>
      <c r="O54" s="30"/>
      <c r="P54" s="30"/>
      <c r="Q54" s="31"/>
    </row>
    <row r="55" spans="1:17" ht="36" x14ac:dyDescent="0.2">
      <c r="A55" s="33" t="s">
        <v>111</v>
      </c>
      <c r="B55" s="27" t="s">
        <v>103</v>
      </c>
      <c r="C55" s="44" t="s">
        <v>112</v>
      </c>
      <c r="D55" s="34" t="s">
        <v>105</v>
      </c>
      <c r="E55" s="35">
        <v>5.0000000000000001E-3</v>
      </c>
      <c r="F55" s="60"/>
      <c r="G55" s="30"/>
      <c r="H55" s="30"/>
      <c r="I55" s="30"/>
      <c r="J55" s="30"/>
      <c r="K55" s="37">
        <f t="shared" si="0"/>
        <v>0</v>
      </c>
      <c r="L55" s="30"/>
      <c r="M55" s="30"/>
      <c r="N55" s="30"/>
      <c r="O55" s="30"/>
      <c r="P55" s="30"/>
      <c r="Q55" s="31"/>
    </row>
    <row r="56" spans="1:17" ht="24" x14ac:dyDescent="0.2">
      <c r="A56" s="33" t="s">
        <v>113</v>
      </c>
      <c r="B56" s="27" t="s">
        <v>103</v>
      </c>
      <c r="C56" s="44" t="s">
        <v>114</v>
      </c>
      <c r="D56" s="34" t="s">
        <v>115</v>
      </c>
      <c r="E56" s="35">
        <v>55.2</v>
      </c>
      <c r="F56" s="60"/>
      <c r="G56" s="30"/>
      <c r="H56" s="30"/>
      <c r="I56" s="30"/>
      <c r="J56" s="30"/>
      <c r="K56" s="37">
        <f t="shared" si="0"/>
        <v>0</v>
      </c>
      <c r="L56" s="30"/>
      <c r="M56" s="30"/>
      <c r="N56" s="30"/>
      <c r="O56" s="30"/>
      <c r="P56" s="30"/>
      <c r="Q56" s="31"/>
    </row>
    <row r="57" spans="1:17" ht="24" x14ac:dyDescent="0.2">
      <c r="A57" s="33" t="s">
        <v>116</v>
      </c>
      <c r="B57" s="27" t="s">
        <v>103</v>
      </c>
      <c r="C57" s="44" t="s">
        <v>117</v>
      </c>
      <c r="D57" s="34" t="s">
        <v>115</v>
      </c>
      <c r="E57" s="35">
        <v>81.599999999999994</v>
      </c>
      <c r="F57" s="60"/>
      <c r="G57" s="30"/>
      <c r="H57" s="30"/>
      <c r="I57" s="30"/>
      <c r="J57" s="30"/>
      <c r="K57" s="37">
        <f t="shared" si="0"/>
        <v>0</v>
      </c>
      <c r="L57" s="30"/>
      <c r="M57" s="30"/>
      <c r="N57" s="30"/>
      <c r="O57" s="30"/>
      <c r="P57" s="30"/>
      <c r="Q57" s="31"/>
    </row>
    <row r="58" spans="1:17" ht="24" x14ac:dyDescent="0.2">
      <c r="A58" s="33" t="s">
        <v>118</v>
      </c>
      <c r="B58" s="27" t="s">
        <v>103</v>
      </c>
      <c r="C58" s="44" t="s">
        <v>119</v>
      </c>
      <c r="D58" s="34" t="s">
        <v>105</v>
      </c>
      <c r="E58" s="35">
        <v>0.1512</v>
      </c>
      <c r="F58" s="60"/>
      <c r="G58" s="30"/>
      <c r="H58" s="30"/>
      <c r="I58" s="30"/>
      <c r="J58" s="30"/>
      <c r="K58" s="37">
        <f t="shared" si="0"/>
        <v>0</v>
      </c>
      <c r="L58" s="30"/>
      <c r="M58" s="30"/>
      <c r="N58" s="30"/>
      <c r="O58" s="30"/>
      <c r="P58" s="30"/>
      <c r="Q58" s="31"/>
    </row>
    <row r="59" spans="1:17" ht="48" x14ac:dyDescent="0.2">
      <c r="A59" s="33" t="s">
        <v>120</v>
      </c>
      <c r="B59" s="27" t="s">
        <v>103</v>
      </c>
      <c r="C59" s="44" t="s">
        <v>155</v>
      </c>
      <c r="D59" s="34" t="s">
        <v>121</v>
      </c>
      <c r="E59" s="35">
        <v>283</v>
      </c>
      <c r="F59" s="60"/>
      <c r="G59" s="30"/>
      <c r="H59" s="30"/>
      <c r="I59" s="30"/>
      <c r="J59" s="30"/>
      <c r="K59" s="37">
        <f t="shared" si="0"/>
        <v>0</v>
      </c>
      <c r="L59" s="30"/>
      <c r="M59" s="30"/>
      <c r="N59" s="30"/>
      <c r="O59" s="30"/>
      <c r="P59" s="30"/>
      <c r="Q59" s="31"/>
    </row>
    <row r="60" spans="1:17" ht="48" x14ac:dyDescent="0.2">
      <c r="A60" s="33" t="s">
        <v>122</v>
      </c>
      <c r="B60" s="27" t="s">
        <v>103</v>
      </c>
      <c r="C60" s="44" t="s">
        <v>156</v>
      </c>
      <c r="D60" s="34" t="s">
        <v>121</v>
      </c>
      <c r="E60" s="35">
        <v>25</v>
      </c>
      <c r="F60" s="60"/>
      <c r="G60" s="30"/>
      <c r="H60" s="30"/>
      <c r="I60" s="30"/>
      <c r="J60" s="30"/>
      <c r="K60" s="37">
        <f t="shared" si="0"/>
        <v>0</v>
      </c>
      <c r="L60" s="30"/>
      <c r="M60" s="30"/>
      <c r="N60" s="30"/>
      <c r="O60" s="30"/>
      <c r="P60" s="30"/>
      <c r="Q60" s="31"/>
    </row>
    <row r="61" spans="1:17" ht="60" x14ac:dyDescent="0.2">
      <c r="A61" s="33" t="s">
        <v>123</v>
      </c>
      <c r="B61" s="27" t="s">
        <v>103</v>
      </c>
      <c r="C61" s="44" t="s">
        <v>157</v>
      </c>
      <c r="D61" s="34" t="s">
        <v>121</v>
      </c>
      <c r="E61" s="35">
        <v>143</v>
      </c>
      <c r="F61" s="60"/>
      <c r="G61" s="30"/>
      <c r="H61" s="30"/>
      <c r="I61" s="30"/>
      <c r="J61" s="30"/>
      <c r="K61" s="37">
        <f t="shared" si="0"/>
        <v>0</v>
      </c>
      <c r="L61" s="30"/>
      <c r="M61" s="30"/>
      <c r="N61" s="30"/>
      <c r="O61" s="30"/>
      <c r="P61" s="30"/>
      <c r="Q61" s="31"/>
    </row>
    <row r="62" spans="1:17" ht="48" x14ac:dyDescent="0.2">
      <c r="A62" s="33" t="s">
        <v>124</v>
      </c>
      <c r="B62" s="27" t="s">
        <v>103</v>
      </c>
      <c r="C62" s="44" t="s">
        <v>158</v>
      </c>
      <c r="D62" s="34" t="s">
        <v>121</v>
      </c>
      <c r="E62" s="35">
        <v>174</v>
      </c>
      <c r="F62" s="60"/>
      <c r="G62" s="30"/>
      <c r="H62" s="30"/>
      <c r="I62" s="30"/>
      <c r="J62" s="30"/>
      <c r="K62" s="37">
        <f t="shared" si="0"/>
        <v>0</v>
      </c>
      <c r="L62" s="30"/>
      <c r="M62" s="30"/>
      <c r="N62" s="30"/>
      <c r="O62" s="30"/>
      <c r="P62" s="30"/>
      <c r="Q62" s="31"/>
    </row>
    <row r="63" spans="1:17" ht="48" x14ac:dyDescent="0.2">
      <c r="A63" s="33" t="s">
        <v>125</v>
      </c>
      <c r="B63" s="27" t="s">
        <v>103</v>
      </c>
      <c r="C63" s="44" t="s">
        <v>159</v>
      </c>
      <c r="D63" s="34" t="s">
        <v>121</v>
      </c>
      <c r="E63" s="35">
        <v>54</v>
      </c>
      <c r="F63" s="60"/>
      <c r="G63" s="30"/>
      <c r="H63" s="30"/>
      <c r="I63" s="30"/>
      <c r="J63" s="30"/>
      <c r="K63" s="37">
        <f t="shared" si="0"/>
        <v>0</v>
      </c>
      <c r="L63" s="30"/>
      <c r="M63" s="30"/>
      <c r="N63" s="30"/>
      <c r="O63" s="30"/>
      <c r="P63" s="30"/>
      <c r="Q63" s="31"/>
    </row>
    <row r="64" spans="1:17" ht="24" x14ac:dyDescent="0.2">
      <c r="A64" s="33" t="s">
        <v>126</v>
      </c>
      <c r="B64" s="27" t="s">
        <v>103</v>
      </c>
      <c r="C64" s="44" t="s">
        <v>160</v>
      </c>
      <c r="D64" s="34" t="s">
        <v>121</v>
      </c>
      <c r="E64" s="35">
        <v>82</v>
      </c>
      <c r="F64" s="60"/>
      <c r="G64" s="30"/>
      <c r="H64" s="30"/>
      <c r="I64" s="30"/>
      <c r="J64" s="30"/>
      <c r="K64" s="37">
        <f t="shared" si="0"/>
        <v>0</v>
      </c>
      <c r="L64" s="30"/>
      <c r="M64" s="30"/>
      <c r="N64" s="30"/>
      <c r="O64" s="30"/>
      <c r="P64" s="30"/>
      <c r="Q64" s="31"/>
    </row>
    <row r="65" spans="1:17" ht="24" x14ac:dyDescent="0.2">
      <c r="A65" s="33" t="s">
        <v>127</v>
      </c>
      <c r="B65" s="27" t="s">
        <v>103</v>
      </c>
      <c r="C65" s="44" t="s">
        <v>161</v>
      </c>
      <c r="D65" s="34" t="s">
        <v>121</v>
      </c>
      <c r="E65" s="35">
        <v>82</v>
      </c>
      <c r="F65" s="60"/>
      <c r="G65" s="30"/>
      <c r="H65" s="30"/>
      <c r="I65" s="30"/>
      <c r="J65" s="30"/>
      <c r="K65" s="37">
        <f t="shared" si="0"/>
        <v>0</v>
      </c>
      <c r="L65" s="30"/>
      <c r="M65" s="30"/>
      <c r="N65" s="30"/>
      <c r="O65" s="30"/>
      <c r="P65" s="30"/>
      <c r="Q65" s="31"/>
    </row>
    <row r="66" spans="1:17" ht="24" x14ac:dyDescent="0.2">
      <c r="A66" s="33" t="s">
        <v>128</v>
      </c>
      <c r="B66" s="27" t="s">
        <v>103</v>
      </c>
      <c r="C66" s="44" t="s">
        <v>129</v>
      </c>
      <c r="D66" s="34" t="s">
        <v>130</v>
      </c>
      <c r="E66" s="35">
        <v>1.05</v>
      </c>
      <c r="F66" s="60"/>
      <c r="G66" s="30"/>
      <c r="H66" s="30"/>
      <c r="I66" s="30"/>
      <c r="J66" s="30"/>
      <c r="K66" s="37">
        <f t="shared" si="0"/>
        <v>0</v>
      </c>
      <c r="L66" s="30"/>
      <c r="M66" s="30"/>
      <c r="N66" s="30"/>
      <c r="O66" s="30"/>
      <c r="P66" s="30"/>
      <c r="Q66" s="31"/>
    </row>
    <row r="67" spans="1:17" ht="48" x14ac:dyDescent="0.2">
      <c r="A67" s="33" t="s">
        <v>131</v>
      </c>
      <c r="B67" s="27" t="s">
        <v>103</v>
      </c>
      <c r="C67" s="44" t="s">
        <v>132</v>
      </c>
      <c r="D67" s="34" t="s">
        <v>108</v>
      </c>
      <c r="E67" s="35">
        <v>30.6</v>
      </c>
      <c r="F67" s="60"/>
      <c r="G67" s="30"/>
      <c r="H67" s="30"/>
      <c r="I67" s="30"/>
      <c r="J67" s="30"/>
      <c r="K67" s="37">
        <f t="shared" si="0"/>
        <v>0</v>
      </c>
      <c r="L67" s="30"/>
      <c r="M67" s="30"/>
      <c r="N67" s="30"/>
      <c r="O67" s="30"/>
      <c r="P67" s="30"/>
      <c r="Q67" s="31"/>
    </row>
    <row r="68" spans="1:17" ht="24" x14ac:dyDescent="0.2">
      <c r="A68" s="33" t="s">
        <v>133</v>
      </c>
      <c r="B68" s="27" t="s">
        <v>103</v>
      </c>
      <c r="C68" s="44" t="s">
        <v>134</v>
      </c>
      <c r="D68" s="34" t="s">
        <v>115</v>
      </c>
      <c r="E68" s="35">
        <v>135</v>
      </c>
      <c r="F68" s="60"/>
      <c r="G68" s="30"/>
      <c r="H68" s="30"/>
      <c r="I68" s="30"/>
      <c r="J68" s="30"/>
      <c r="K68" s="37">
        <f t="shared" si="0"/>
        <v>0</v>
      </c>
      <c r="L68" s="30"/>
      <c r="M68" s="30"/>
      <c r="N68" s="30"/>
      <c r="O68" s="30"/>
      <c r="P68" s="30"/>
      <c r="Q68" s="31"/>
    </row>
    <row r="69" spans="1:17" ht="24" x14ac:dyDescent="0.2">
      <c r="A69" s="33" t="s">
        <v>135</v>
      </c>
      <c r="B69" s="27" t="s">
        <v>103</v>
      </c>
      <c r="C69" s="44" t="s">
        <v>136</v>
      </c>
      <c r="D69" s="34" t="s">
        <v>105</v>
      </c>
      <c r="E69" s="35">
        <v>1.4999999999999999E-2</v>
      </c>
      <c r="F69" s="60"/>
      <c r="G69" s="30"/>
      <c r="H69" s="30"/>
      <c r="I69" s="30"/>
      <c r="J69" s="30"/>
      <c r="K69" s="37">
        <f t="shared" si="0"/>
        <v>0</v>
      </c>
      <c r="L69" s="30"/>
      <c r="M69" s="30"/>
      <c r="N69" s="30"/>
      <c r="O69" s="30"/>
      <c r="P69" s="30"/>
      <c r="Q69" s="31"/>
    </row>
    <row r="70" spans="1:17" ht="24" x14ac:dyDescent="0.2">
      <c r="A70" s="33" t="s">
        <v>137</v>
      </c>
      <c r="B70" s="27" t="s">
        <v>103</v>
      </c>
      <c r="C70" s="44" t="s">
        <v>138</v>
      </c>
      <c r="D70" s="34" t="s">
        <v>115</v>
      </c>
      <c r="E70" s="35">
        <v>2.9750000000000001</v>
      </c>
      <c r="F70" s="60"/>
      <c r="G70" s="30"/>
      <c r="H70" s="30"/>
      <c r="I70" s="30"/>
      <c r="J70" s="30"/>
      <c r="K70" s="37">
        <f t="shared" si="0"/>
        <v>0</v>
      </c>
      <c r="L70" s="30"/>
      <c r="M70" s="30"/>
      <c r="N70" s="30"/>
      <c r="O70" s="30"/>
      <c r="P70" s="30"/>
      <c r="Q70" s="31"/>
    </row>
    <row r="71" spans="1:17" ht="24" x14ac:dyDescent="0.2">
      <c r="A71" s="33" t="s">
        <v>139</v>
      </c>
      <c r="B71" s="27" t="s">
        <v>103</v>
      </c>
      <c r="C71" s="44" t="s">
        <v>140</v>
      </c>
      <c r="D71" s="34" t="s">
        <v>108</v>
      </c>
      <c r="E71" s="35">
        <v>7.42</v>
      </c>
      <c r="F71" s="60"/>
      <c r="G71" s="30"/>
      <c r="H71" s="30"/>
      <c r="I71" s="30"/>
      <c r="J71" s="30"/>
      <c r="K71" s="37">
        <f t="shared" si="0"/>
        <v>0</v>
      </c>
      <c r="L71" s="30"/>
      <c r="M71" s="30"/>
      <c r="N71" s="30"/>
      <c r="O71" s="30"/>
      <c r="P71" s="30"/>
      <c r="Q71" s="31"/>
    </row>
    <row r="72" spans="1:17" ht="24" x14ac:dyDescent="0.2">
      <c r="A72" s="33" t="s">
        <v>141</v>
      </c>
      <c r="B72" s="27" t="s">
        <v>103</v>
      </c>
      <c r="C72" s="44" t="s">
        <v>142</v>
      </c>
      <c r="D72" s="34" t="s">
        <v>121</v>
      </c>
      <c r="E72" s="35">
        <v>0.245</v>
      </c>
      <c r="F72" s="60"/>
      <c r="G72" s="30"/>
      <c r="H72" s="30"/>
      <c r="I72" s="30"/>
      <c r="J72" s="30"/>
      <c r="K72" s="37">
        <f t="shared" si="0"/>
        <v>0</v>
      </c>
      <c r="L72" s="30"/>
      <c r="M72" s="30"/>
      <c r="N72" s="30"/>
      <c r="O72" s="30"/>
      <c r="P72" s="30"/>
      <c r="Q72" s="31"/>
    </row>
    <row r="73" spans="1:17" ht="24" x14ac:dyDescent="0.2">
      <c r="A73" s="33" t="s">
        <v>143</v>
      </c>
      <c r="B73" s="27" t="s">
        <v>103</v>
      </c>
      <c r="C73" s="44" t="s">
        <v>144</v>
      </c>
      <c r="D73" s="34" t="s">
        <v>145</v>
      </c>
      <c r="E73" s="35">
        <v>3.08</v>
      </c>
      <c r="F73" s="60"/>
      <c r="G73" s="30"/>
      <c r="H73" s="30"/>
      <c r="I73" s="30"/>
      <c r="J73" s="30"/>
      <c r="K73" s="37">
        <f t="shared" si="0"/>
        <v>0</v>
      </c>
      <c r="L73" s="30"/>
      <c r="M73" s="30"/>
      <c r="N73" s="30"/>
      <c r="O73" s="30"/>
      <c r="P73" s="30"/>
      <c r="Q73" s="31"/>
    </row>
    <row r="74" spans="1:17" ht="24" x14ac:dyDescent="0.2">
      <c r="A74" s="33" t="s">
        <v>146</v>
      </c>
      <c r="B74" s="27" t="s">
        <v>103</v>
      </c>
      <c r="C74" s="44" t="s">
        <v>147</v>
      </c>
      <c r="D74" s="34" t="s">
        <v>145</v>
      </c>
      <c r="E74" s="35">
        <v>7.875</v>
      </c>
      <c r="F74" s="60"/>
      <c r="G74" s="30"/>
      <c r="H74" s="30"/>
      <c r="I74" s="30"/>
      <c r="J74" s="30"/>
      <c r="K74" s="37">
        <f t="shared" si="0"/>
        <v>0</v>
      </c>
      <c r="L74" s="30"/>
      <c r="M74" s="30"/>
      <c r="N74" s="30"/>
      <c r="O74" s="30"/>
      <c r="P74" s="30"/>
      <c r="Q74" s="31"/>
    </row>
    <row r="75" spans="1:17" ht="24" x14ac:dyDescent="0.2">
      <c r="A75" s="33" t="s">
        <v>148</v>
      </c>
      <c r="B75" s="27" t="s">
        <v>103</v>
      </c>
      <c r="C75" s="44" t="s">
        <v>149</v>
      </c>
      <c r="D75" s="34" t="s">
        <v>145</v>
      </c>
      <c r="E75" s="35">
        <v>4</v>
      </c>
      <c r="F75" s="60"/>
      <c r="G75" s="30"/>
      <c r="H75" s="30"/>
      <c r="I75" s="30"/>
      <c r="J75" s="30"/>
      <c r="K75" s="37">
        <f t="shared" si="0"/>
        <v>0</v>
      </c>
      <c r="L75" s="30"/>
      <c r="M75" s="30"/>
      <c r="N75" s="30"/>
      <c r="O75" s="30"/>
      <c r="P75" s="30"/>
      <c r="Q75" s="31"/>
    </row>
    <row r="76" spans="1:17" ht="14.45" customHeight="1" x14ac:dyDescent="0.2">
      <c r="A76" s="65" t="s">
        <v>150</v>
      </c>
      <c r="B76" s="64"/>
      <c r="C76" s="64"/>
      <c r="D76" s="64"/>
      <c r="E76" s="64"/>
      <c r="F76" s="64"/>
      <c r="G76" s="64"/>
      <c r="H76" s="64"/>
      <c r="I76" s="64"/>
      <c r="J76" s="64"/>
      <c r="K76" s="61">
        <f>ROUND(SUM(K52:K75),0)</f>
        <v>0</v>
      </c>
      <c r="L76" s="30"/>
      <c r="M76" s="30"/>
      <c r="N76" s="30"/>
      <c r="O76" s="30"/>
      <c r="P76" s="30"/>
      <c r="Q76" s="31"/>
    </row>
    <row r="77" spans="1:17" ht="14.45" customHeight="1" x14ac:dyDescent="0.2">
      <c r="A77" s="66" t="s">
        <v>555</v>
      </c>
      <c r="B77" s="67"/>
      <c r="C77" s="67"/>
      <c r="D77" s="53"/>
      <c r="E77" s="53"/>
      <c r="F77" s="53"/>
      <c r="G77" s="53"/>
      <c r="H77" s="53"/>
      <c r="I77" s="53"/>
      <c r="J77" s="54"/>
      <c r="K77" s="55">
        <v>0</v>
      </c>
      <c r="L77" s="30"/>
      <c r="M77" s="30"/>
      <c r="N77" s="30"/>
      <c r="O77" s="36"/>
      <c r="P77" s="30"/>
      <c r="Q77" s="36"/>
    </row>
    <row r="78" spans="1:17" ht="14.45" customHeight="1" x14ac:dyDescent="0.2">
      <c r="A78" s="68" t="s">
        <v>556</v>
      </c>
      <c r="B78" s="69"/>
      <c r="C78" s="69"/>
      <c r="D78" s="69"/>
      <c r="E78" s="69"/>
      <c r="F78" s="56"/>
      <c r="G78" s="56"/>
      <c r="H78" s="56"/>
      <c r="I78" s="56"/>
      <c r="J78" s="57"/>
      <c r="K78" s="58">
        <f>ROUND(K76*K77,0)</f>
        <v>0</v>
      </c>
      <c r="L78" s="59"/>
      <c r="M78" s="59"/>
      <c r="N78" s="59"/>
      <c r="O78" s="60"/>
      <c r="P78" s="59"/>
      <c r="Q78" s="60"/>
    </row>
    <row r="79" spans="1:17" ht="14.45" customHeight="1" x14ac:dyDescent="0.25">
      <c r="A79" s="72" t="s">
        <v>151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</row>
    <row r="80" spans="1:17" ht="14.45" customHeight="1" x14ac:dyDescent="0.2">
      <c r="A80" s="63" t="s">
        <v>93</v>
      </c>
      <c r="B80" s="64"/>
      <c r="C80" s="64"/>
      <c r="D80" s="64"/>
      <c r="E80" s="64"/>
      <c r="F80" s="64"/>
      <c r="G80" s="64"/>
      <c r="H80" s="64"/>
      <c r="I80" s="64"/>
      <c r="J80" s="64"/>
      <c r="K80" s="62">
        <f>ROUND(K78+K50,0)</f>
        <v>0</v>
      </c>
      <c r="L80" s="30"/>
      <c r="M80" s="30"/>
      <c r="N80" s="30"/>
      <c r="O80" s="30"/>
      <c r="P80" s="29">
        <v>283.06</v>
      </c>
      <c r="Q80" s="31"/>
    </row>
    <row r="81" spans="1:17" ht="14.45" customHeight="1" x14ac:dyDescent="0.2">
      <c r="A81" s="63" t="s">
        <v>152</v>
      </c>
      <c r="B81" s="64"/>
      <c r="C81" s="64"/>
      <c r="D81" s="64"/>
      <c r="E81" s="64"/>
      <c r="F81" s="64"/>
      <c r="G81" s="64"/>
      <c r="H81" s="64"/>
      <c r="I81" s="64"/>
      <c r="J81" s="64"/>
      <c r="K81" s="39">
        <f>K80*0.2</f>
        <v>0</v>
      </c>
      <c r="L81" s="30"/>
      <c r="M81" s="30"/>
      <c r="N81" s="30"/>
      <c r="O81" s="30"/>
      <c r="P81" s="30"/>
      <c r="Q81" s="31"/>
    </row>
    <row r="82" spans="1:17" ht="15" x14ac:dyDescent="0.2">
      <c r="A82" s="65" t="s">
        <v>153</v>
      </c>
      <c r="B82" s="64"/>
      <c r="C82" s="64"/>
      <c r="D82" s="64"/>
      <c r="E82" s="64"/>
      <c r="F82" s="64"/>
      <c r="G82" s="64"/>
      <c r="H82" s="64"/>
      <c r="I82" s="64"/>
      <c r="J82" s="64"/>
      <c r="K82" s="40">
        <f>K80+K81</f>
        <v>0</v>
      </c>
      <c r="L82" s="30"/>
      <c r="M82" s="30"/>
      <c r="N82" s="30"/>
      <c r="O82" s="30"/>
      <c r="P82" s="36">
        <v>283.06</v>
      </c>
      <c r="Q82" s="31"/>
    </row>
    <row r="84" spans="1:17" x14ac:dyDescent="0.2">
      <c r="A84" s="4"/>
      <c r="B84" s="7"/>
      <c r="C84" s="41"/>
      <c r="D84" s="6"/>
      <c r="E84" s="5"/>
      <c r="F84" s="5"/>
      <c r="G84" s="11" t="s">
        <v>335</v>
      </c>
      <c r="H84" s="11"/>
      <c r="I84" s="11"/>
      <c r="J84" s="5"/>
      <c r="K84" s="5"/>
      <c r="L84" s="5"/>
      <c r="M84" s="5"/>
      <c r="N84" s="5"/>
      <c r="O84" s="5"/>
      <c r="P84" s="5"/>
      <c r="Q84" s="6"/>
    </row>
    <row r="85" spans="1:17" x14ac:dyDescent="0.2">
      <c r="A85" s="4"/>
      <c r="B85" s="7"/>
      <c r="C85" s="41"/>
      <c r="D85" s="6"/>
      <c r="E85" s="5"/>
      <c r="F85" s="5"/>
      <c r="G85" s="4" t="s">
        <v>1</v>
      </c>
      <c r="H85" s="4"/>
      <c r="I85" s="4"/>
      <c r="J85" s="5"/>
      <c r="K85" s="5"/>
      <c r="L85" s="5"/>
      <c r="M85" s="5"/>
      <c r="N85" s="5"/>
      <c r="O85" s="5"/>
      <c r="P85" s="5"/>
      <c r="Q85" s="6"/>
    </row>
    <row r="86" spans="1:17" x14ac:dyDescent="0.2">
      <c r="A86" s="4"/>
      <c r="B86" s="7"/>
      <c r="C86" s="41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6"/>
    </row>
    <row r="87" spans="1:17" ht="14.45" customHeight="1" x14ac:dyDescent="0.25">
      <c r="A87" s="4"/>
      <c r="B87" s="7"/>
      <c r="C87" s="12" t="s">
        <v>2</v>
      </c>
      <c r="D87" s="81" t="s">
        <v>162</v>
      </c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5"/>
      <c r="Q87" s="6"/>
    </row>
    <row r="88" spans="1:17" x14ac:dyDescent="0.2">
      <c r="A88" s="4"/>
      <c r="B88" s="7"/>
      <c r="C88" s="49"/>
      <c r="D88" s="14"/>
      <c r="E88" s="9"/>
      <c r="F88" s="9"/>
      <c r="G88" s="10" t="s">
        <v>3</v>
      </c>
      <c r="H88" s="10"/>
      <c r="I88" s="10"/>
      <c r="J88" s="9"/>
      <c r="K88" s="9"/>
      <c r="L88" s="9"/>
      <c r="M88" s="9"/>
      <c r="N88" s="9"/>
      <c r="O88" s="9"/>
      <c r="P88" s="5"/>
      <c r="Q88" s="6"/>
    </row>
    <row r="89" spans="1:17" x14ac:dyDescent="0.2">
      <c r="A89" s="21"/>
      <c r="B89" s="15"/>
      <c r="C89" s="49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6"/>
    </row>
    <row r="90" spans="1:17" ht="14.45" customHeight="1" x14ac:dyDescent="0.25">
      <c r="A90" s="4"/>
      <c r="B90" s="7"/>
      <c r="C90" s="49"/>
      <c r="D90" s="81" t="s">
        <v>21</v>
      </c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</row>
    <row r="91" spans="1:17" ht="15" x14ac:dyDescent="0.25">
      <c r="A91" s="4"/>
      <c r="B91" s="7"/>
      <c r="C91" s="49"/>
      <c r="D91" s="13" t="s">
        <v>163</v>
      </c>
      <c r="E91" s="5"/>
      <c r="F91" s="5"/>
      <c r="G91" s="5"/>
      <c r="H91" s="13"/>
      <c r="I91" s="13"/>
      <c r="J91" s="83">
        <f>K193</f>
        <v>0</v>
      </c>
      <c r="K91" s="84"/>
      <c r="L91" s="8" t="s">
        <v>554</v>
      </c>
      <c r="M91" s="5"/>
      <c r="N91" s="5"/>
      <c r="O91" s="5"/>
      <c r="P91" s="5"/>
      <c r="Q91" s="6"/>
    </row>
    <row r="92" spans="1:17" x14ac:dyDescent="0.2">
      <c r="A92" s="4"/>
      <c r="B92" s="7"/>
      <c r="C92" s="49"/>
      <c r="D92" s="6" t="s">
        <v>164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6"/>
    </row>
    <row r="93" spans="1:17" x14ac:dyDescent="0.2">
      <c r="A93" s="4"/>
      <c r="B93" s="7"/>
      <c r="C93" s="2"/>
      <c r="D93" s="49"/>
      <c r="E93" s="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6"/>
    </row>
    <row r="94" spans="1:17" x14ac:dyDescent="0.2">
      <c r="A94" s="4"/>
      <c r="B94" s="7"/>
      <c r="C94" s="2"/>
      <c r="D94" s="49"/>
      <c r="E94" s="4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6"/>
    </row>
    <row r="95" spans="1:17" x14ac:dyDescent="0.2">
      <c r="A95" s="74" t="s">
        <v>4</v>
      </c>
      <c r="B95" s="76" t="s">
        <v>5</v>
      </c>
      <c r="C95" s="74" t="s">
        <v>6</v>
      </c>
      <c r="D95" s="74" t="s">
        <v>7</v>
      </c>
      <c r="E95" s="74" t="s">
        <v>8</v>
      </c>
      <c r="F95" s="74" t="s">
        <v>9</v>
      </c>
      <c r="G95" s="75"/>
      <c r="H95" s="75"/>
      <c r="I95" s="75"/>
      <c r="J95" s="74" t="s">
        <v>10</v>
      </c>
      <c r="K95" s="79"/>
      <c r="L95" s="79"/>
      <c r="M95" s="79"/>
      <c r="N95" s="79"/>
      <c r="O95" s="74" t="s">
        <v>11</v>
      </c>
      <c r="P95" s="74" t="s">
        <v>12</v>
      </c>
      <c r="Q95" s="80" t="s">
        <v>18</v>
      </c>
    </row>
    <row r="96" spans="1:17" x14ac:dyDescent="0.2">
      <c r="A96" s="75"/>
      <c r="B96" s="77"/>
      <c r="C96" s="78"/>
      <c r="D96" s="74"/>
      <c r="E96" s="74"/>
      <c r="F96" s="74" t="s">
        <v>13</v>
      </c>
      <c r="G96" s="74" t="s">
        <v>14</v>
      </c>
      <c r="H96" s="75"/>
      <c r="I96" s="75"/>
      <c r="J96" s="74" t="s">
        <v>19</v>
      </c>
      <c r="K96" s="74" t="s">
        <v>13</v>
      </c>
      <c r="L96" s="74" t="s">
        <v>14</v>
      </c>
      <c r="M96" s="75"/>
      <c r="N96" s="75"/>
      <c r="O96" s="74"/>
      <c r="P96" s="74"/>
      <c r="Q96" s="80"/>
    </row>
    <row r="97" spans="1:17" ht="24" x14ac:dyDescent="0.2">
      <c r="A97" s="75"/>
      <c r="B97" s="77"/>
      <c r="C97" s="78"/>
      <c r="D97" s="74"/>
      <c r="E97" s="74"/>
      <c r="F97" s="75"/>
      <c r="G97" s="45" t="s">
        <v>15</v>
      </c>
      <c r="H97" s="45" t="s">
        <v>16</v>
      </c>
      <c r="I97" s="45" t="s">
        <v>17</v>
      </c>
      <c r="J97" s="78"/>
      <c r="K97" s="75"/>
      <c r="L97" s="45" t="s">
        <v>15</v>
      </c>
      <c r="M97" s="45" t="s">
        <v>16</v>
      </c>
      <c r="N97" s="45" t="s">
        <v>17</v>
      </c>
      <c r="O97" s="74"/>
      <c r="P97" s="74"/>
      <c r="Q97" s="80"/>
    </row>
    <row r="98" spans="1:17" x14ac:dyDescent="0.2">
      <c r="A98" s="16">
        <v>1</v>
      </c>
      <c r="B98" s="48">
        <v>2</v>
      </c>
      <c r="C98" s="45">
        <v>3</v>
      </c>
      <c r="D98" s="45">
        <v>4</v>
      </c>
      <c r="E98" s="47">
        <v>5</v>
      </c>
      <c r="F98" s="46">
        <v>6</v>
      </c>
      <c r="G98" s="46">
        <v>7</v>
      </c>
      <c r="H98" s="46">
        <v>8</v>
      </c>
      <c r="I98" s="46">
        <v>9</v>
      </c>
      <c r="J98" s="46">
        <v>10</v>
      </c>
      <c r="K98" s="46">
        <v>11</v>
      </c>
      <c r="L98" s="46">
        <v>12</v>
      </c>
      <c r="M98" s="46">
        <v>13</v>
      </c>
      <c r="N98" s="46">
        <v>14</v>
      </c>
      <c r="O98" s="46">
        <v>15</v>
      </c>
      <c r="P98" s="46">
        <v>16</v>
      </c>
      <c r="Q98" s="46">
        <v>17</v>
      </c>
    </row>
    <row r="99" spans="1:17" ht="15" x14ac:dyDescent="0.25">
      <c r="A99" s="70" t="s">
        <v>165</v>
      </c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</row>
    <row r="100" spans="1:17" ht="13.15" customHeight="1" x14ac:dyDescent="0.2">
      <c r="A100" s="26" t="s">
        <v>25</v>
      </c>
      <c r="B100" s="27" t="s">
        <v>166</v>
      </c>
      <c r="C100" s="43" t="s">
        <v>167</v>
      </c>
      <c r="D100" s="47" t="s">
        <v>32</v>
      </c>
      <c r="E100" s="28" t="s">
        <v>168</v>
      </c>
      <c r="F100" s="29">
        <v>17242.77</v>
      </c>
      <c r="G100" s="29">
        <v>16146.48</v>
      </c>
      <c r="H100" s="29">
        <v>1096.29</v>
      </c>
      <c r="I100" s="29">
        <v>51.14</v>
      </c>
      <c r="J100" s="30"/>
      <c r="K100" s="30">
        <v>8794</v>
      </c>
      <c r="L100" s="30">
        <v>8235</v>
      </c>
      <c r="M100" s="30">
        <v>559</v>
      </c>
      <c r="N100" s="30">
        <v>26</v>
      </c>
      <c r="O100" s="30">
        <v>75.852000000000004</v>
      </c>
      <c r="P100" s="30">
        <v>38.68</v>
      </c>
      <c r="Q100" s="31"/>
    </row>
    <row r="101" spans="1:17" ht="13.15" customHeight="1" x14ac:dyDescent="0.2">
      <c r="A101" s="26" t="s">
        <v>30</v>
      </c>
      <c r="B101" s="27" t="s">
        <v>169</v>
      </c>
      <c r="C101" s="43" t="s">
        <v>170</v>
      </c>
      <c r="D101" s="47" t="s">
        <v>171</v>
      </c>
      <c r="E101" s="28" t="s">
        <v>172</v>
      </c>
      <c r="F101" s="29">
        <v>19412.16</v>
      </c>
      <c r="G101" s="29">
        <v>19400.63</v>
      </c>
      <c r="H101" s="29">
        <v>11.53</v>
      </c>
      <c r="I101" s="29">
        <v>8.8800000000000008</v>
      </c>
      <c r="J101" s="30"/>
      <c r="K101" s="30">
        <v>2524</v>
      </c>
      <c r="L101" s="30">
        <v>2523</v>
      </c>
      <c r="M101" s="30">
        <v>1</v>
      </c>
      <c r="N101" s="30">
        <v>1</v>
      </c>
      <c r="O101" s="30">
        <v>89.1</v>
      </c>
      <c r="P101" s="30">
        <v>11.58</v>
      </c>
      <c r="Q101" s="31"/>
    </row>
    <row r="102" spans="1:17" ht="15" x14ac:dyDescent="0.2">
      <c r="A102" s="63" t="s">
        <v>89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29">
        <v>11318</v>
      </c>
      <c r="L102" s="29">
        <v>10758</v>
      </c>
      <c r="M102" s="29">
        <v>560</v>
      </c>
      <c r="N102" s="29">
        <v>27</v>
      </c>
      <c r="O102" s="30"/>
      <c r="P102" s="29">
        <v>50.26</v>
      </c>
      <c r="Q102" s="31"/>
    </row>
    <row r="103" spans="1:17" ht="15" x14ac:dyDescent="0.2">
      <c r="A103" s="63" t="s">
        <v>90</v>
      </c>
      <c r="B103" s="64"/>
      <c r="C103" s="64"/>
      <c r="D103" s="64"/>
      <c r="E103" s="64"/>
      <c r="F103" s="64"/>
      <c r="G103" s="64"/>
      <c r="H103" s="64"/>
      <c r="I103" s="64"/>
      <c r="J103" s="64"/>
      <c r="K103" s="29">
        <v>8460</v>
      </c>
      <c r="L103" s="30"/>
      <c r="M103" s="30"/>
      <c r="N103" s="30"/>
      <c r="O103" s="30"/>
      <c r="P103" s="30"/>
      <c r="Q103" s="31"/>
    </row>
    <row r="104" spans="1:17" ht="14.45" customHeight="1" x14ac:dyDescent="0.2">
      <c r="A104" s="63" t="s">
        <v>91</v>
      </c>
      <c r="B104" s="64"/>
      <c r="C104" s="64"/>
      <c r="D104" s="64"/>
      <c r="E104" s="64"/>
      <c r="F104" s="64"/>
      <c r="G104" s="64"/>
      <c r="H104" s="64"/>
      <c r="I104" s="64"/>
      <c r="J104" s="64"/>
      <c r="K104" s="29">
        <v>4402</v>
      </c>
      <c r="L104" s="30"/>
      <c r="M104" s="30"/>
      <c r="N104" s="30"/>
      <c r="O104" s="30"/>
      <c r="P104" s="30"/>
      <c r="Q104" s="31"/>
    </row>
    <row r="105" spans="1:17" ht="15" x14ac:dyDescent="0.2">
      <c r="A105" s="65" t="s">
        <v>173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30"/>
      <c r="L105" s="30"/>
      <c r="M105" s="30"/>
      <c r="N105" s="30"/>
      <c r="O105" s="30"/>
      <c r="P105" s="30"/>
      <c r="Q105" s="31"/>
    </row>
    <row r="106" spans="1:17" ht="15" x14ac:dyDescent="0.2">
      <c r="A106" s="63" t="s">
        <v>174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29">
        <v>18520</v>
      </c>
      <c r="L106" s="30"/>
      <c r="M106" s="30"/>
      <c r="N106" s="30"/>
      <c r="O106" s="30"/>
      <c r="P106" s="29">
        <v>38.68</v>
      </c>
      <c r="Q106" s="31"/>
    </row>
    <row r="107" spans="1:17" ht="14.45" customHeight="1" x14ac:dyDescent="0.2">
      <c r="A107" s="63" t="s">
        <v>175</v>
      </c>
      <c r="B107" s="64"/>
      <c r="C107" s="64"/>
      <c r="D107" s="64"/>
      <c r="E107" s="64"/>
      <c r="F107" s="64"/>
      <c r="G107" s="64"/>
      <c r="H107" s="64"/>
      <c r="I107" s="64"/>
      <c r="J107" s="64"/>
      <c r="K107" s="29">
        <v>5660</v>
      </c>
      <c r="L107" s="30"/>
      <c r="M107" s="30"/>
      <c r="N107" s="30"/>
      <c r="O107" s="30"/>
      <c r="P107" s="29">
        <v>11.58</v>
      </c>
      <c r="Q107" s="31"/>
    </row>
    <row r="108" spans="1:17" ht="14.45" customHeight="1" x14ac:dyDescent="0.2">
      <c r="A108" s="63" t="s">
        <v>93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29">
        <v>24180</v>
      </c>
      <c r="L108" s="30"/>
      <c r="M108" s="30"/>
      <c r="N108" s="30"/>
      <c r="O108" s="30"/>
      <c r="P108" s="29">
        <v>50.26</v>
      </c>
      <c r="Q108" s="31"/>
    </row>
    <row r="109" spans="1:17" ht="14.45" customHeight="1" x14ac:dyDescent="0.2">
      <c r="A109" s="63" t="s">
        <v>94</v>
      </c>
      <c r="B109" s="64"/>
      <c r="C109" s="64"/>
      <c r="D109" s="64"/>
      <c r="E109" s="64"/>
      <c r="F109" s="64"/>
      <c r="G109" s="64"/>
      <c r="H109" s="64"/>
      <c r="I109" s="64"/>
      <c r="J109" s="64"/>
      <c r="K109" s="30"/>
      <c r="L109" s="30"/>
      <c r="M109" s="30"/>
      <c r="N109" s="30"/>
      <c r="O109" s="30"/>
      <c r="P109" s="30"/>
      <c r="Q109" s="31"/>
    </row>
    <row r="110" spans="1:17" ht="14.45" customHeight="1" x14ac:dyDescent="0.2">
      <c r="A110" s="63" t="s">
        <v>96</v>
      </c>
      <c r="B110" s="64"/>
      <c r="C110" s="64"/>
      <c r="D110" s="64"/>
      <c r="E110" s="64"/>
      <c r="F110" s="64"/>
      <c r="G110" s="64"/>
      <c r="H110" s="64"/>
      <c r="I110" s="64"/>
      <c r="J110" s="64"/>
      <c r="K110" s="29">
        <v>560</v>
      </c>
      <c r="L110" s="30"/>
      <c r="M110" s="30"/>
      <c r="N110" s="30"/>
      <c r="O110" s="30"/>
      <c r="P110" s="30"/>
      <c r="Q110" s="31"/>
    </row>
    <row r="111" spans="1:17" ht="14.45" customHeight="1" x14ac:dyDescent="0.2">
      <c r="A111" s="63" t="s">
        <v>97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29">
        <v>10785</v>
      </c>
      <c r="L111" s="30"/>
      <c r="M111" s="30"/>
      <c r="N111" s="30"/>
      <c r="O111" s="30"/>
      <c r="P111" s="30"/>
      <c r="Q111" s="31"/>
    </row>
    <row r="112" spans="1:17" ht="14.45" customHeight="1" x14ac:dyDescent="0.2">
      <c r="A112" s="63" t="s">
        <v>98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29">
        <v>8460</v>
      </c>
      <c r="L112" s="30"/>
      <c r="M112" s="30"/>
      <c r="N112" s="30"/>
      <c r="O112" s="30"/>
      <c r="P112" s="30"/>
      <c r="Q112" s="31"/>
    </row>
    <row r="113" spans="1:17" ht="14.45" customHeight="1" x14ac:dyDescent="0.2">
      <c r="A113" s="63" t="s">
        <v>99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29">
        <v>4402</v>
      </c>
      <c r="L113" s="30"/>
      <c r="M113" s="30"/>
      <c r="N113" s="30"/>
      <c r="O113" s="30"/>
      <c r="P113" s="30"/>
      <c r="Q113" s="31"/>
    </row>
    <row r="114" spans="1:17" ht="14.45" customHeight="1" x14ac:dyDescent="0.2">
      <c r="A114" s="65" t="s">
        <v>176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36">
        <v>24180</v>
      </c>
      <c r="L114" s="30"/>
      <c r="M114" s="30"/>
      <c r="N114" s="30"/>
      <c r="O114" s="30"/>
      <c r="P114" s="36">
        <v>50.26</v>
      </c>
      <c r="Q114" s="31"/>
    </row>
    <row r="115" spans="1:17" ht="14.45" customHeight="1" x14ac:dyDescent="0.2">
      <c r="A115" s="66" t="s">
        <v>555</v>
      </c>
      <c r="B115" s="67"/>
      <c r="C115" s="67"/>
      <c r="D115" s="53"/>
      <c r="E115" s="53"/>
      <c r="F115" s="53"/>
      <c r="G115" s="53"/>
      <c r="H115" s="53"/>
      <c r="I115" s="53"/>
      <c r="J115" s="54"/>
      <c r="K115" s="55">
        <v>0</v>
      </c>
      <c r="L115" s="30"/>
      <c r="M115" s="30"/>
      <c r="N115" s="30"/>
      <c r="O115" s="36"/>
      <c r="P115" s="30"/>
      <c r="Q115" s="36"/>
    </row>
    <row r="116" spans="1:17" ht="14.45" customHeight="1" x14ac:dyDescent="0.2">
      <c r="A116" s="68" t="s">
        <v>557</v>
      </c>
      <c r="B116" s="69"/>
      <c r="C116" s="69"/>
      <c r="D116" s="69"/>
      <c r="E116" s="69"/>
      <c r="F116" s="56"/>
      <c r="G116" s="56"/>
      <c r="H116" s="56"/>
      <c r="I116" s="56"/>
      <c r="J116" s="57"/>
      <c r="K116" s="58">
        <f>ROUND(K114*K115,0)</f>
        <v>0</v>
      </c>
      <c r="L116" s="59"/>
      <c r="M116" s="59"/>
      <c r="N116" s="59"/>
      <c r="O116" s="60"/>
      <c r="P116" s="59"/>
      <c r="Q116" s="60"/>
    </row>
    <row r="117" spans="1:17" ht="14.45" customHeight="1" x14ac:dyDescent="0.25">
      <c r="A117" s="70" t="s">
        <v>177</v>
      </c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</row>
    <row r="118" spans="1:17" ht="14.45" customHeight="1" x14ac:dyDescent="0.2">
      <c r="A118" s="26" t="s">
        <v>35</v>
      </c>
      <c r="B118" s="27" t="s">
        <v>166</v>
      </c>
      <c r="C118" s="43" t="s">
        <v>178</v>
      </c>
      <c r="D118" s="47" t="s">
        <v>32</v>
      </c>
      <c r="E118" s="28" t="s">
        <v>168</v>
      </c>
      <c r="F118" s="29">
        <v>24632.53</v>
      </c>
      <c r="G118" s="29">
        <v>23066.400000000001</v>
      </c>
      <c r="H118" s="29">
        <v>1566.13</v>
      </c>
      <c r="I118" s="29">
        <v>73.06</v>
      </c>
      <c r="J118" s="30"/>
      <c r="K118" s="30">
        <v>12563</v>
      </c>
      <c r="L118" s="30">
        <v>11764</v>
      </c>
      <c r="M118" s="30">
        <v>799</v>
      </c>
      <c r="N118" s="30">
        <v>37</v>
      </c>
      <c r="O118" s="30">
        <v>108.36</v>
      </c>
      <c r="P118" s="30">
        <v>55.26</v>
      </c>
      <c r="Q118" s="31"/>
    </row>
    <row r="119" spans="1:17" ht="14.45" customHeight="1" x14ac:dyDescent="0.2">
      <c r="A119" s="26" t="s">
        <v>40</v>
      </c>
      <c r="B119" s="27" t="s">
        <v>179</v>
      </c>
      <c r="C119" s="43" t="s">
        <v>180</v>
      </c>
      <c r="D119" s="47" t="s">
        <v>171</v>
      </c>
      <c r="E119" s="28" t="s">
        <v>181</v>
      </c>
      <c r="F119" s="29">
        <v>8178.91</v>
      </c>
      <c r="G119" s="29">
        <v>7752.69</v>
      </c>
      <c r="H119" s="29">
        <v>162.47999999999999</v>
      </c>
      <c r="I119" s="29">
        <v>8.8800000000000008</v>
      </c>
      <c r="J119" s="30"/>
      <c r="K119" s="30">
        <v>1554</v>
      </c>
      <c r="L119" s="30">
        <v>1473</v>
      </c>
      <c r="M119" s="30">
        <v>31</v>
      </c>
      <c r="N119" s="30">
        <v>2</v>
      </c>
      <c r="O119" s="30">
        <v>34.56</v>
      </c>
      <c r="P119" s="30">
        <v>6.57</v>
      </c>
      <c r="Q119" s="31"/>
    </row>
    <row r="120" spans="1:17" ht="14.45" customHeight="1" x14ac:dyDescent="0.2">
      <c r="A120" s="26" t="s">
        <v>44</v>
      </c>
      <c r="B120" s="27" t="s">
        <v>182</v>
      </c>
      <c r="C120" s="43" t="s">
        <v>183</v>
      </c>
      <c r="D120" s="47" t="s">
        <v>184</v>
      </c>
      <c r="E120" s="28" t="s">
        <v>185</v>
      </c>
      <c r="F120" s="29">
        <v>2065.34</v>
      </c>
      <c r="G120" s="29">
        <v>1907.23</v>
      </c>
      <c r="H120" s="29">
        <v>151.07</v>
      </c>
      <c r="I120" s="29">
        <v>17.48</v>
      </c>
      <c r="J120" s="30"/>
      <c r="K120" s="30">
        <v>103</v>
      </c>
      <c r="L120" s="30">
        <v>95</v>
      </c>
      <c r="M120" s="30">
        <v>8</v>
      </c>
      <c r="N120" s="30">
        <v>1</v>
      </c>
      <c r="O120" s="30">
        <v>8.9600000000000009</v>
      </c>
      <c r="P120" s="30">
        <v>0.45</v>
      </c>
      <c r="Q120" s="31"/>
    </row>
    <row r="121" spans="1:17" ht="79.5" x14ac:dyDescent="0.2">
      <c r="A121" s="26" t="s">
        <v>47</v>
      </c>
      <c r="B121" s="27" t="s">
        <v>186</v>
      </c>
      <c r="C121" s="43" t="s">
        <v>187</v>
      </c>
      <c r="D121" s="47" t="s">
        <v>184</v>
      </c>
      <c r="E121" s="28" t="s">
        <v>188</v>
      </c>
      <c r="F121" s="29">
        <v>1420.2</v>
      </c>
      <c r="G121" s="29">
        <v>1338.81</v>
      </c>
      <c r="H121" s="29">
        <v>75.5</v>
      </c>
      <c r="I121" s="29">
        <v>8.8800000000000008</v>
      </c>
      <c r="J121" s="30"/>
      <c r="K121" s="30">
        <v>6249</v>
      </c>
      <c r="L121" s="30">
        <v>5891</v>
      </c>
      <c r="M121" s="30">
        <v>332</v>
      </c>
      <c r="N121" s="30">
        <v>39</v>
      </c>
      <c r="O121" s="30">
        <v>6.29</v>
      </c>
      <c r="P121" s="30">
        <v>27.68</v>
      </c>
      <c r="Q121" s="31"/>
    </row>
    <row r="122" spans="1:17" ht="43.5" x14ac:dyDescent="0.2">
      <c r="A122" s="26" t="s">
        <v>51</v>
      </c>
      <c r="B122" s="27" t="s">
        <v>189</v>
      </c>
      <c r="C122" s="43" t="s">
        <v>190</v>
      </c>
      <c r="D122" s="47" t="s">
        <v>184</v>
      </c>
      <c r="E122" s="28" t="s">
        <v>191</v>
      </c>
      <c r="F122" s="29">
        <v>3672.61</v>
      </c>
      <c r="G122" s="29">
        <v>3157.23</v>
      </c>
      <c r="H122" s="29">
        <v>152.97</v>
      </c>
      <c r="I122" s="30"/>
      <c r="J122" s="30"/>
      <c r="K122" s="30">
        <v>16343</v>
      </c>
      <c r="L122" s="30">
        <v>14050</v>
      </c>
      <c r="M122" s="30">
        <v>681</v>
      </c>
      <c r="N122" s="30"/>
      <c r="O122" s="30">
        <v>15.2</v>
      </c>
      <c r="P122" s="30">
        <v>67.64</v>
      </c>
      <c r="Q122" s="31"/>
    </row>
    <row r="123" spans="1:17" ht="43.5" x14ac:dyDescent="0.2">
      <c r="A123" s="26" t="s">
        <v>55</v>
      </c>
      <c r="B123" s="27" t="s">
        <v>192</v>
      </c>
      <c r="C123" s="43" t="s">
        <v>193</v>
      </c>
      <c r="D123" s="47" t="s">
        <v>184</v>
      </c>
      <c r="E123" s="28" t="s">
        <v>194</v>
      </c>
      <c r="F123" s="29">
        <v>828.81</v>
      </c>
      <c r="G123" s="29">
        <v>800.48</v>
      </c>
      <c r="H123" s="29">
        <v>25.17</v>
      </c>
      <c r="I123" s="29">
        <v>2.87</v>
      </c>
      <c r="J123" s="30"/>
      <c r="K123" s="30">
        <v>829</v>
      </c>
      <c r="L123" s="30">
        <v>800</v>
      </c>
      <c r="M123" s="30">
        <v>25</v>
      </c>
      <c r="N123" s="30">
        <v>3</v>
      </c>
      <c r="O123" s="30">
        <v>3.76</v>
      </c>
      <c r="P123" s="30">
        <v>3.76</v>
      </c>
      <c r="Q123" s="31"/>
    </row>
    <row r="124" spans="1:17" ht="43.5" x14ac:dyDescent="0.2">
      <c r="A124" s="26" t="s">
        <v>59</v>
      </c>
      <c r="B124" s="27" t="s">
        <v>195</v>
      </c>
      <c r="C124" s="43" t="s">
        <v>196</v>
      </c>
      <c r="D124" s="47" t="s">
        <v>184</v>
      </c>
      <c r="E124" s="28" t="s">
        <v>194</v>
      </c>
      <c r="F124" s="29">
        <v>3910.67</v>
      </c>
      <c r="G124" s="29">
        <v>3505.04</v>
      </c>
      <c r="H124" s="29">
        <v>179.96</v>
      </c>
      <c r="I124" s="29">
        <v>2.87</v>
      </c>
      <c r="J124" s="30"/>
      <c r="K124" s="30">
        <v>3911</v>
      </c>
      <c r="L124" s="30">
        <v>3505</v>
      </c>
      <c r="M124" s="30">
        <v>180</v>
      </c>
      <c r="N124" s="30">
        <v>3</v>
      </c>
      <c r="O124" s="30">
        <v>16.29</v>
      </c>
      <c r="P124" s="30">
        <v>16.29</v>
      </c>
      <c r="Q124" s="31"/>
    </row>
    <row r="125" spans="1:17" ht="31.5" x14ac:dyDescent="0.2">
      <c r="A125" s="26" t="s">
        <v>63</v>
      </c>
      <c r="B125" s="27" t="s">
        <v>197</v>
      </c>
      <c r="C125" s="43" t="s">
        <v>198</v>
      </c>
      <c r="D125" s="47" t="s">
        <v>199</v>
      </c>
      <c r="E125" s="32">
        <v>2</v>
      </c>
      <c r="F125" s="29">
        <v>602.29999999999995</v>
      </c>
      <c r="G125" s="29">
        <v>291.37</v>
      </c>
      <c r="H125" s="29">
        <v>88.82</v>
      </c>
      <c r="I125" s="30"/>
      <c r="J125" s="30"/>
      <c r="K125" s="30">
        <v>1205</v>
      </c>
      <c r="L125" s="30">
        <v>583</v>
      </c>
      <c r="M125" s="30">
        <v>178</v>
      </c>
      <c r="N125" s="30"/>
      <c r="O125" s="30">
        <v>1.26</v>
      </c>
      <c r="P125" s="30">
        <v>2.52</v>
      </c>
      <c r="Q125" s="31"/>
    </row>
    <row r="126" spans="1:17" ht="55.5" x14ac:dyDescent="0.2">
      <c r="A126" s="26" t="s">
        <v>68</v>
      </c>
      <c r="B126" s="27" t="s">
        <v>200</v>
      </c>
      <c r="C126" s="43" t="s">
        <v>201</v>
      </c>
      <c r="D126" s="47" t="s">
        <v>80</v>
      </c>
      <c r="E126" s="28" t="s">
        <v>202</v>
      </c>
      <c r="F126" s="29">
        <v>16124.8</v>
      </c>
      <c r="G126" s="29">
        <v>11494.95</v>
      </c>
      <c r="H126" s="29">
        <v>3905.86</v>
      </c>
      <c r="I126" s="29">
        <v>365.57</v>
      </c>
      <c r="J126" s="30"/>
      <c r="K126" s="30">
        <v>79</v>
      </c>
      <c r="L126" s="30">
        <v>56</v>
      </c>
      <c r="M126" s="30">
        <v>19</v>
      </c>
      <c r="N126" s="30">
        <v>2</v>
      </c>
      <c r="O126" s="30">
        <v>54</v>
      </c>
      <c r="P126" s="30">
        <v>0.26</v>
      </c>
      <c r="Q126" s="31"/>
    </row>
    <row r="127" spans="1:17" ht="55.5" x14ac:dyDescent="0.2">
      <c r="A127" s="26" t="s">
        <v>73</v>
      </c>
      <c r="B127" s="27" t="s">
        <v>203</v>
      </c>
      <c r="C127" s="43" t="s">
        <v>204</v>
      </c>
      <c r="D127" s="47" t="s">
        <v>199</v>
      </c>
      <c r="E127" s="32">
        <v>1</v>
      </c>
      <c r="F127" s="29">
        <v>932.98</v>
      </c>
      <c r="G127" s="29">
        <v>531.74</v>
      </c>
      <c r="H127" s="29">
        <v>375.35</v>
      </c>
      <c r="I127" s="29">
        <v>68.47</v>
      </c>
      <c r="J127" s="30"/>
      <c r="K127" s="30">
        <v>933</v>
      </c>
      <c r="L127" s="30">
        <v>532</v>
      </c>
      <c r="M127" s="30">
        <v>375</v>
      </c>
      <c r="N127" s="30">
        <v>68</v>
      </c>
      <c r="O127" s="30">
        <v>2.37</v>
      </c>
      <c r="P127" s="30">
        <v>2.37</v>
      </c>
      <c r="Q127" s="31"/>
    </row>
    <row r="128" spans="1:17" ht="43.5" x14ac:dyDescent="0.2">
      <c r="A128" s="26" t="s">
        <v>78</v>
      </c>
      <c r="B128" s="27" t="s">
        <v>205</v>
      </c>
      <c r="C128" s="43" t="s">
        <v>206</v>
      </c>
      <c r="D128" s="47" t="s">
        <v>199</v>
      </c>
      <c r="E128" s="32">
        <v>1</v>
      </c>
      <c r="F128" s="29">
        <v>3152.63</v>
      </c>
      <c r="G128" s="29">
        <v>2699.98</v>
      </c>
      <c r="H128" s="29">
        <v>399.09</v>
      </c>
      <c r="I128" s="29">
        <v>75.64</v>
      </c>
      <c r="J128" s="30"/>
      <c r="K128" s="30">
        <v>3153</v>
      </c>
      <c r="L128" s="30">
        <v>2700</v>
      </c>
      <c r="M128" s="30">
        <v>399</v>
      </c>
      <c r="N128" s="30">
        <v>76</v>
      </c>
      <c r="O128" s="30">
        <v>12.4</v>
      </c>
      <c r="P128" s="30">
        <v>12.4</v>
      </c>
      <c r="Q128" s="31"/>
    </row>
    <row r="129" spans="1:17" ht="31.5" x14ac:dyDescent="0.2">
      <c r="A129" s="26" t="s">
        <v>82</v>
      </c>
      <c r="B129" s="27" t="s">
        <v>207</v>
      </c>
      <c r="C129" s="43" t="s">
        <v>208</v>
      </c>
      <c r="D129" s="47" t="s">
        <v>199</v>
      </c>
      <c r="E129" s="28" t="s">
        <v>209</v>
      </c>
      <c r="F129" s="29">
        <v>114.19</v>
      </c>
      <c r="G129" s="29">
        <v>110.59</v>
      </c>
      <c r="H129" s="30"/>
      <c r="I129" s="30"/>
      <c r="J129" s="30"/>
      <c r="K129" s="30">
        <v>1827</v>
      </c>
      <c r="L129" s="30">
        <v>1769</v>
      </c>
      <c r="M129" s="30"/>
      <c r="N129" s="30"/>
      <c r="O129" s="30">
        <v>0.5</v>
      </c>
      <c r="P129" s="30">
        <v>8</v>
      </c>
      <c r="Q129" s="31"/>
    </row>
    <row r="130" spans="1:17" ht="43.5" x14ac:dyDescent="0.2">
      <c r="A130" s="26" t="s">
        <v>86</v>
      </c>
      <c r="B130" s="27" t="s">
        <v>210</v>
      </c>
      <c r="C130" s="43" t="s">
        <v>211</v>
      </c>
      <c r="D130" s="47" t="s">
        <v>212</v>
      </c>
      <c r="E130" s="28" t="s">
        <v>213</v>
      </c>
      <c r="F130" s="29">
        <v>88.84</v>
      </c>
      <c r="G130" s="29">
        <v>87.1</v>
      </c>
      <c r="H130" s="30"/>
      <c r="I130" s="30"/>
      <c r="J130" s="30"/>
      <c r="K130" s="30">
        <v>89</v>
      </c>
      <c r="L130" s="30">
        <v>87</v>
      </c>
      <c r="M130" s="30"/>
      <c r="N130" s="30"/>
      <c r="O130" s="30">
        <v>0.4</v>
      </c>
      <c r="P130" s="30">
        <v>0.4</v>
      </c>
      <c r="Q130" s="31"/>
    </row>
    <row r="131" spans="1:17" ht="15" x14ac:dyDescent="0.2">
      <c r="A131" s="63" t="s">
        <v>89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29">
        <v>48838</v>
      </c>
      <c r="L131" s="29">
        <v>43305</v>
      </c>
      <c r="M131" s="29">
        <v>3027</v>
      </c>
      <c r="N131" s="29">
        <v>231</v>
      </c>
      <c r="O131" s="30"/>
      <c r="P131" s="29">
        <v>203.6</v>
      </c>
      <c r="Q131" s="31"/>
    </row>
    <row r="132" spans="1:17" ht="15" x14ac:dyDescent="0.2">
      <c r="A132" s="63" t="s">
        <v>90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29">
        <v>34969</v>
      </c>
      <c r="L132" s="30"/>
      <c r="M132" s="30"/>
      <c r="N132" s="30"/>
      <c r="O132" s="30"/>
      <c r="P132" s="30"/>
      <c r="Q132" s="31"/>
    </row>
    <row r="133" spans="1:17" ht="15" x14ac:dyDescent="0.2">
      <c r="A133" s="63" t="s">
        <v>91</v>
      </c>
      <c r="B133" s="64"/>
      <c r="C133" s="64"/>
      <c r="D133" s="64"/>
      <c r="E133" s="64"/>
      <c r="F133" s="64"/>
      <c r="G133" s="64"/>
      <c r="H133" s="64"/>
      <c r="I133" s="64"/>
      <c r="J133" s="64"/>
      <c r="K133" s="29">
        <v>20868</v>
      </c>
      <c r="L133" s="30"/>
      <c r="M133" s="30"/>
      <c r="N133" s="30"/>
      <c r="O133" s="30"/>
      <c r="P133" s="30"/>
      <c r="Q133" s="31"/>
    </row>
    <row r="134" spans="1:17" ht="14.45" customHeight="1" x14ac:dyDescent="0.2">
      <c r="A134" s="65" t="s">
        <v>214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30"/>
      <c r="L134" s="30"/>
      <c r="M134" s="30"/>
      <c r="N134" s="30"/>
      <c r="O134" s="30"/>
      <c r="P134" s="30"/>
      <c r="Q134" s="31"/>
    </row>
    <row r="135" spans="1:17" ht="14.45" customHeight="1" x14ac:dyDescent="0.2">
      <c r="A135" s="63" t="s">
        <v>174</v>
      </c>
      <c r="B135" s="64"/>
      <c r="C135" s="64"/>
      <c r="D135" s="64"/>
      <c r="E135" s="64"/>
      <c r="F135" s="64"/>
      <c r="G135" s="64"/>
      <c r="H135" s="64"/>
      <c r="I135" s="64"/>
      <c r="J135" s="64"/>
      <c r="K135" s="29">
        <v>28561</v>
      </c>
      <c r="L135" s="30"/>
      <c r="M135" s="30"/>
      <c r="N135" s="30"/>
      <c r="O135" s="30"/>
      <c r="P135" s="29">
        <v>57.78</v>
      </c>
      <c r="Q135" s="31"/>
    </row>
    <row r="136" spans="1:17" ht="14.45" customHeight="1" x14ac:dyDescent="0.2">
      <c r="A136" s="63" t="s">
        <v>175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29">
        <v>76114</v>
      </c>
      <c r="L136" s="30"/>
      <c r="M136" s="30"/>
      <c r="N136" s="30"/>
      <c r="O136" s="30"/>
      <c r="P136" s="29">
        <v>145.82</v>
      </c>
      <c r="Q136" s="31"/>
    </row>
    <row r="137" spans="1:17" ht="14.45" customHeight="1" x14ac:dyDescent="0.2">
      <c r="A137" s="63" t="s">
        <v>93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29">
        <v>104675</v>
      </c>
      <c r="L137" s="30"/>
      <c r="M137" s="30"/>
      <c r="N137" s="30"/>
      <c r="O137" s="30"/>
      <c r="P137" s="29">
        <v>203.6</v>
      </c>
      <c r="Q137" s="31"/>
    </row>
    <row r="138" spans="1:17" ht="14.45" customHeight="1" x14ac:dyDescent="0.2">
      <c r="A138" s="63" t="s">
        <v>94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30"/>
      <c r="L138" s="30"/>
      <c r="M138" s="30"/>
      <c r="N138" s="30"/>
      <c r="O138" s="30"/>
      <c r="P138" s="30"/>
      <c r="Q138" s="31"/>
    </row>
    <row r="139" spans="1:17" ht="14.45" customHeight="1" x14ac:dyDescent="0.2">
      <c r="A139" s="63" t="s">
        <v>95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29">
        <v>2506</v>
      </c>
      <c r="L139" s="30"/>
      <c r="M139" s="30"/>
      <c r="N139" s="30"/>
      <c r="O139" s="30"/>
      <c r="P139" s="30"/>
      <c r="Q139" s="31"/>
    </row>
    <row r="140" spans="1:17" ht="14.45" customHeight="1" x14ac:dyDescent="0.2">
      <c r="A140" s="63" t="s">
        <v>96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29">
        <v>3027</v>
      </c>
      <c r="L140" s="30"/>
      <c r="M140" s="30"/>
      <c r="N140" s="30"/>
      <c r="O140" s="30"/>
      <c r="P140" s="30"/>
      <c r="Q140" s="31"/>
    </row>
    <row r="141" spans="1:17" ht="14.45" customHeight="1" x14ac:dyDescent="0.2">
      <c r="A141" s="63" t="s">
        <v>97</v>
      </c>
      <c r="B141" s="64"/>
      <c r="C141" s="64"/>
      <c r="D141" s="64"/>
      <c r="E141" s="64"/>
      <c r="F141" s="64"/>
      <c r="G141" s="64"/>
      <c r="H141" s="64"/>
      <c r="I141" s="64"/>
      <c r="J141" s="64"/>
      <c r="K141" s="29">
        <v>43536</v>
      </c>
      <c r="L141" s="30"/>
      <c r="M141" s="30"/>
      <c r="N141" s="30"/>
      <c r="O141" s="30"/>
      <c r="P141" s="30"/>
      <c r="Q141" s="31"/>
    </row>
    <row r="142" spans="1:17" ht="14.45" customHeight="1" x14ac:dyDescent="0.2">
      <c r="A142" s="63" t="s">
        <v>98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29">
        <v>34969</v>
      </c>
      <c r="L142" s="30"/>
      <c r="M142" s="30"/>
      <c r="N142" s="30"/>
      <c r="O142" s="30"/>
      <c r="P142" s="30"/>
      <c r="Q142" s="31"/>
    </row>
    <row r="143" spans="1:17" ht="14.45" customHeight="1" x14ac:dyDescent="0.2">
      <c r="A143" s="63" t="s">
        <v>99</v>
      </c>
      <c r="B143" s="64"/>
      <c r="C143" s="64"/>
      <c r="D143" s="64"/>
      <c r="E143" s="64"/>
      <c r="F143" s="64"/>
      <c r="G143" s="64"/>
      <c r="H143" s="64"/>
      <c r="I143" s="64"/>
      <c r="J143" s="64"/>
      <c r="K143" s="29">
        <v>20868</v>
      </c>
      <c r="L143" s="30"/>
      <c r="M143" s="30"/>
      <c r="N143" s="30"/>
      <c r="O143" s="30"/>
      <c r="P143" s="30"/>
      <c r="Q143" s="31"/>
    </row>
    <row r="144" spans="1:17" ht="14.45" customHeight="1" x14ac:dyDescent="0.2">
      <c r="A144" s="65" t="s">
        <v>215</v>
      </c>
      <c r="B144" s="64"/>
      <c r="C144" s="64"/>
      <c r="D144" s="64"/>
      <c r="E144" s="64"/>
      <c r="F144" s="64"/>
      <c r="G144" s="64"/>
      <c r="H144" s="64"/>
      <c r="I144" s="64"/>
      <c r="J144" s="64"/>
      <c r="K144" s="36">
        <v>104675</v>
      </c>
      <c r="L144" s="30"/>
      <c r="M144" s="30"/>
      <c r="N144" s="30"/>
      <c r="O144" s="30"/>
      <c r="P144" s="36">
        <v>203.6</v>
      </c>
      <c r="Q144" s="31"/>
    </row>
    <row r="145" spans="1:17" ht="14.45" customHeight="1" x14ac:dyDescent="0.2">
      <c r="A145" s="66" t="s">
        <v>555</v>
      </c>
      <c r="B145" s="67"/>
      <c r="C145" s="67"/>
      <c r="D145" s="53"/>
      <c r="E145" s="53"/>
      <c r="F145" s="53"/>
      <c r="G145" s="53"/>
      <c r="H145" s="53"/>
      <c r="I145" s="53"/>
      <c r="J145" s="54"/>
      <c r="K145" s="55">
        <v>0</v>
      </c>
      <c r="L145" s="30"/>
      <c r="M145" s="30"/>
      <c r="N145" s="30"/>
      <c r="O145" s="36"/>
      <c r="P145" s="30"/>
      <c r="Q145" s="36"/>
    </row>
    <row r="146" spans="1:17" ht="14.45" customHeight="1" x14ac:dyDescent="0.2">
      <c r="A146" s="68" t="s">
        <v>558</v>
      </c>
      <c r="B146" s="69"/>
      <c r="C146" s="69"/>
      <c r="D146" s="69"/>
      <c r="E146" s="69"/>
      <c r="F146" s="56"/>
      <c r="G146" s="56"/>
      <c r="H146" s="56"/>
      <c r="I146" s="56"/>
      <c r="J146" s="57"/>
      <c r="K146" s="58">
        <f>ROUND(K144*K145,0)</f>
        <v>0</v>
      </c>
      <c r="L146" s="59"/>
      <c r="M146" s="59"/>
      <c r="N146" s="59"/>
      <c r="O146" s="60"/>
      <c r="P146" s="59"/>
      <c r="Q146" s="60"/>
    </row>
    <row r="147" spans="1:17" ht="14.45" customHeight="1" x14ac:dyDescent="0.25">
      <c r="A147" s="70" t="s">
        <v>216</v>
      </c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</row>
    <row r="148" spans="1:17" ht="14.45" customHeight="1" x14ac:dyDescent="0.2">
      <c r="A148" s="26" t="s">
        <v>102</v>
      </c>
      <c r="B148" s="27" t="s">
        <v>217</v>
      </c>
      <c r="C148" s="43" t="s">
        <v>218</v>
      </c>
      <c r="D148" s="47" t="s">
        <v>219</v>
      </c>
      <c r="E148" s="28" t="s">
        <v>220</v>
      </c>
      <c r="F148" s="29">
        <v>3757.73</v>
      </c>
      <c r="G148" s="29">
        <v>3757.73</v>
      </c>
      <c r="H148" s="30"/>
      <c r="I148" s="30"/>
      <c r="J148" s="30"/>
      <c r="K148" s="30">
        <v>27</v>
      </c>
      <c r="L148" s="30">
        <v>27</v>
      </c>
      <c r="M148" s="30"/>
      <c r="N148" s="30"/>
      <c r="O148" s="30">
        <v>12.96</v>
      </c>
      <c r="P148" s="30">
        <v>0.09</v>
      </c>
      <c r="Q148" s="31"/>
    </row>
    <row r="149" spans="1:17" ht="115.5" x14ac:dyDescent="0.2">
      <c r="A149" s="26" t="s">
        <v>106</v>
      </c>
      <c r="B149" s="27" t="s">
        <v>221</v>
      </c>
      <c r="C149" s="43" t="s">
        <v>222</v>
      </c>
      <c r="D149" s="47" t="s">
        <v>223</v>
      </c>
      <c r="E149" s="32">
        <v>9</v>
      </c>
      <c r="F149" s="29">
        <v>92.83</v>
      </c>
      <c r="G149" s="29">
        <v>92.83</v>
      </c>
      <c r="H149" s="30"/>
      <c r="I149" s="30"/>
      <c r="J149" s="30"/>
      <c r="K149" s="30">
        <v>835</v>
      </c>
      <c r="L149" s="30">
        <v>835</v>
      </c>
      <c r="M149" s="30"/>
      <c r="N149" s="30"/>
      <c r="O149" s="30">
        <v>0.32</v>
      </c>
      <c r="P149" s="30">
        <v>2.88</v>
      </c>
      <c r="Q149" s="31"/>
    </row>
    <row r="150" spans="1:17" ht="115.5" x14ac:dyDescent="0.2">
      <c r="A150" s="26" t="s">
        <v>109</v>
      </c>
      <c r="B150" s="27" t="s">
        <v>221</v>
      </c>
      <c r="C150" s="43" t="s">
        <v>224</v>
      </c>
      <c r="D150" s="47" t="s">
        <v>223</v>
      </c>
      <c r="E150" s="32">
        <v>19</v>
      </c>
      <c r="F150" s="29">
        <v>92.83</v>
      </c>
      <c r="G150" s="29">
        <v>92.83</v>
      </c>
      <c r="H150" s="30"/>
      <c r="I150" s="30"/>
      <c r="J150" s="30"/>
      <c r="K150" s="30">
        <v>1764</v>
      </c>
      <c r="L150" s="30">
        <v>1764</v>
      </c>
      <c r="M150" s="30"/>
      <c r="N150" s="30"/>
      <c r="O150" s="30">
        <v>0.32</v>
      </c>
      <c r="P150" s="30">
        <v>6.08</v>
      </c>
      <c r="Q150" s="31"/>
    </row>
    <row r="151" spans="1:17" ht="79.5" x14ac:dyDescent="0.2">
      <c r="A151" s="26" t="s">
        <v>111</v>
      </c>
      <c r="B151" s="27" t="s">
        <v>225</v>
      </c>
      <c r="C151" s="43" t="s">
        <v>226</v>
      </c>
      <c r="D151" s="47" t="s">
        <v>199</v>
      </c>
      <c r="E151" s="32">
        <v>1</v>
      </c>
      <c r="F151" s="29">
        <v>382.76</v>
      </c>
      <c r="G151" s="29">
        <v>382.76</v>
      </c>
      <c r="H151" s="30"/>
      <c r="I151" s="30"/>
      <c r="J151" s="30"/>
      <c r="K151" s="30">
        <v>383</v>
      </c>
      <c r="L151" s="30">
        <v>383</v>
      </c>
      <c r="M151" s="30"/>
      <c r="N151" s="30"/>
      <c r="O151" s="30">
        <v>1.8</v>
      </c>
      <c r="P151" s="30">
        <v>1.8</v>
      </c>
      <c r="Q151" s="31"/>
    </row>
    <row r="152" spans="1:17" ht="43.5" x14ac:dyDescent="0.2">
      <c r="A152" s="26" t="s">
        <v>113</v>
      </c>
      <c r="B152" s="27" t="s">
        <v>227</v>
      </c>
      <c r="C152" s="43" t="s">
        <v>228</v>
      </c>
      <c r="D152" s="47" t="s">
        <v>229</v>
      </c>
      <c r="E152" s="32">
        <v>20</v>
      </c>
      <c r="F152" s="29">
        <v>353.83</v>
      </c>
      <c r="G152" s="29">
        <v>353.83</v>
      </c>
      <c r="H152" s="30"/>
      <c r="I152" s="30"/>
      <c r="J152" s="30"/>
      <c r="K152" s="30">
        <v>7077</v>
      </c>
      <c r="L152" s="30">
        <v>7077</v>
      </c>
      <c r="M152" s="30"/>
      <c r="N152" s="30"/>
      <c r="O152" s="30">
        <v>1.22</v>
      </c>
      <c r="P152" s="30">
        <v>24.4</v>
      </c>
      <c r="Q152" s="31"/>
    </row>
    <row r="153" spans="1:17" ht="15" x14ac:dyDescent="0.2">
      <c r="A153" s="63" t="s">
        <v>89</v>
      </c>
      <c r="B153" s="64"/>
      <c r="C153" s="64"/>
      <c r="D153" s="64"/>
      <c r="E153" s="64"/>
      <c r="F153" s="64"/>
      <c r="G153" s="64"/>
      <c r="H153" s="64"/>
      <c r="I153" s="64"/>
      <c r="J153" s="64"/>
      <c r="K153" s="29">
        <v>10086</v>
      </c>
      <c r="L153" s="29">
        <v>10086</v>
      </c>
      <c r="M153" s="30"/>
      <c r="N153" s="30"/>
      <c r="O153" s="30"/>
      <c r="P153" s="29">
        <v>35.25</v>
      </c>
      <c r="Q153" s="31"/>
    </row>
    <row r="154" spans="1:17" ht="14.45" customHeight="1" x14ac:dyDescent="0.2">
      <c r="A154" s="63" t="s">
        <v>90</v>
      </c>
      <c r="B154" s="64"/>
      <c r="C154" s="64"/>
      <c r="D154" s="64"/>
      <c r="E154" s="64"/>
      <c r="F154" s="64"/>
      <c r="G154" s="64"/>
      <c r="H154" s="64"/>
      <c r="I154" s="64"/>
      <c r="J154" s="64"/>
      <c r="K154" s="29">
        <v>5573</v>
      </c>
      <c r="L154" s="30"/>
      <c r="M154" s="30"/>
      <c r="N154" s="30"/>
      <c r="O154" s="30"/>
      <c r="P154" s="30"/>
      <c r="Q154" s="31"/>
    </row>
    <row r="155" spans="1:17" ht="14.45" customHeight="1" x14ac:dyDescent="0.2">
      <c r="A155" s="63" t="s">
        <v>91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29">
        <v>3228</v>
      </c>
      <c r="L155" s="30"/>
      <c r="M155" s="30"/>
      <c r="N155" s="30"/>
      <c r="O155" s="30"/>
      <c r="P155" s="30"/>
      <c r="Q155" s="31"/>
    </row>
    <row r="156" spans="1:17" ht="14.45" customHeight="1" x14ac:dyDescent="0.2">
      <c r="A156" s="65" t="s">
        <v>230</v>
      </c>
      <c r="B156" s="64"/>
      <c r="C156" s="64"/>
      <c r="D156" s="64"/>
      <c r="E156" s="64"/>
      <c r="F156" s="64"/>
      <c r="G156" s="64"/>
      <c r="H156" s="64"/>
      <c r="I156" s="64"/>
      <c r="J156" s="64"/>
      <c r="K156" s="30"/>
      <c r="L156" s="30"/>
      <c r="M156" s="30"/>
      <c r="N156" s="30"/>
      <c r="O156" s="30"/>
      <c r="P156" s="30"/>
      <c r="Q156" s="31"/>
    </row>
    <row r="157" spans="1:17" ht="14.45" customHeight="1" x14ac:dyDescent="0.2">
      <c r="A157" s="63" t="s">
        <v>93</v>
      </c>
      <c r="B157" s="64"/>
      <c r="C157" s="64"/>
      <c r="D157" s="64"/>
      <c r="E157" s="64"/>
      <c r="F157" s="64"/>
      <c r="G157" s="64"/>
      <c r="H157" s="64"/>
      <c r="I157" s="64"/>
      <c r="J157" s="64"/>
      <c r="K157" s="29">
        <v>18887</v>
      </c>
      <c r="L157" s="30"/>
      <c r="M157" s="30"/>
      <c r="N157" s="30"/>
      <c r="O157" s="30"/>
      <c r="P157" s="29">
        <v>35.25</v>
      </c>
      <c r="Q157" s="31"/>
    </row>
    <row r="158" spans="1:17" ht="14.45" customHeight="1" x14ac:dyDescent="0.2">
      <c r="A158" s="63" t="s">
        <v>94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30"/>
      <c r="L158" s="30"/>
      <c r="M158" s="30"/>
      <c r="N158" s="30"/>
      <c r="O158" s="30"/>
      <c r="P158" s="30"/>
      <c r="Q158" s="31"/>
    </row>
    <row r="159" spans="1:17" ht="14.45" customHeight="1" x14ac:dyDescent="0.2">
      <c r="A159" s="63" t="s">
        <v>97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29">
        <v>10086</v>
      </c>
      <c r="L159" s="30"/>
      <c r="M159" s="30"/>
      <c r="N159" s="30"/>
      <c r="O159" s="30"/>
      <c r="P159" s="30"/>
      <c r="Q159" s="31"/>
    </row>
    <row r="160" spans="1:17" ht="14.45" customHeight="1" x14ac:dyDescent="0.2">
      <c r="A160" s="63" t="s">
        <v>98</v>
      </c>
      <c r="B160" s="64"/>
      <c r="C160" s="64"/>
      <c r="D160" s="64"/>
      <c r="E160" s="64"/>
      <c r="F160" s="64"/>
      <c r="G160" s="64"/>
      <c r="H160" s="64"/>
      <c r="I160" s="64"/>
      <c r="J160" s="64"/>
      <c r="K160" s="29">
        <v>5573</v>
      </c>
      <c r="L160" s="30"/>
      <c r="M160" s="30"/>
      <c r="N160" s="30"/>
      <c r="O160" s="30"/>
      <c r="P160" s="30"/>
      <c r="Q160" s="31"/>
    </row>
    <row r="161" spans="1:17" ht="14.45" customHeight="1" x14ac:dyDescent="0.2">
      <c r="A161" s="63" t="s">
        <v>99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29">
        <v>3228</v>
      </c>
      <c r="L161" s="30"/>
      <c r="M161" s="30"/>
      <c r="N161" s="30"/>
      <c r="O161" s="30"/>
      <c r="P161" s="30"/>
      <c r="Q161" s="31"/>
    </row>
    <row r="162" spans="1:17" ht="14.45" customHeight="1" x14ac:dyDescent="0.2">
      <c r="A162" s="65" t="s">
        <v>231</v>
      </c>
      <c r="B162" s="64"/>
      <c r="C162" s="64"/>
      <c r="D162" s="64"/>
      <c r="E162" s="64"/>
      <c r="F162" s="64"/>
      <c r="G162" s="64"/>
      <c r="H162" s="64"/>
      <c r="I162" s="64"/>
      <c r="J162" s="64"/>
      <c r="K162" s="36">
        <v>18887</v>
      </c>
      <c r="L162" s="30"/>
      <c r="M162" s="30"/>
      <c r="N162" s="30"/>
      <c r="O162" s="30"/>
      <c r="P162" s="36">
        <v>35.25</v>
      </c>
      <c r="Q162" s="31"/>
    </row>
    <row r="163" spans="1:17" ht="14.45" customHeight="1" x14ac:dyDescent="0.2">
      <c r="A163" s="66" t="s">
        <v>555</v>
      </c>
      <c r="B163" s="67"/>
      <c r="C163" s="67"/>
      <c r="D163" s="53"/>
      <c r="E163" s="53"/>
      <c r="F163" s="53"/>
      <c r="G163" s="53"/>
      <c r="H163" s="53"/>
      <c r="I163" s="53"/>
      <c r="J163" s="54"/>
      <c r="K163" s="55">
        <v>0</v>
      </c>
      <c r="L163" s="30"/>
      <c r="M163" s="30"/>
      <c r="N163" s="30"/>
      <c r="O163" s="36"/>
      <c r="P163" s="30"/>
      <c r="Q163" s="36"/>
    </row>
    <row r="164" spans="1:17" ht="14.45" customHeight="1" x14ac:dyDescent="0.2">
      <c r="A164" s="68" t="s">
        <v>559</v>
      </c>
      <c r="B164" s="69"/>
      <c r="C164" s="69"/>
      <c r="D164" s="69"/>
      <c r="E164" s="69"/>
      <c r="F164" s="56"/>
      <c r="G164" s="56"/>
      <c r="H164" s="56"/>
      <c r="I164" s="56"/>
      <c r="J164" s="57"/>
      <c r="K164" s="58">
        <f>ROUND(K162*K163,0)</f>
        <v>0</v>
      </c>
      <c r="L164" s="59"/>
      <c r="M164" s="59"/>
      <c r="N164" s="59"/>
      <c r="O164" s="60"/>
      <c r="P164" s="59"/>
      <c r="Q164" s="60"/>
    </row>
    <row r="165" spans="1:17" ht="15" x14ac:dyDescent="0.25">
      <c r="A165" s="70" t="s">
        <v>232</v>
      </c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</row>
    <row r="166" spans="1:17" ht="24" x14ac:dyDescent="0.2">
      <c r="A166" s="33" t="s">
        <v>116</v>
      </c>
      <c r="B166" s="27" t="s">
        <v>103</v>
      </c>
      <c r="C166" s="44" t="s">
        <v>233</v>
      </c>
      <c r="D166" s="34" t="s">
        <v>121</v>
      </c>
      <c r="E166" s="35">
        <v>13</v>
      </c>
      <c r="F166" s="60"/>
      <c r="G166" s="30"/>
      <c r="H166" s="30"/>
      <c r="I166" s="30"/>
      <c r="J166" s="30"/>
      <c r="K166" s="37">
        <f>ROUND(E166*F166,0)</f>
        <v>0</v>
      </c>
      <c r="L166" s="30"/>
      <c r="M166" s="30"/>
      <c r="N166" s="30"/>
      <c r="O166" s="30"/>
      <c r="P166" s="30"/>
      <c r="Q166" s="31"/>
    </row>
    <row r="167" spans="1:17" ht="24" x14ac:dyDescent="0.2">
      <c r="A167" s="33" t="s">
        <v>118</v>
      </c>
      <c r="B167" s="27" t="s">
        <v>103</v>
      </c>
      <c r="C167" s="44" t="s">
        <v>234</v>
      </c>
      <c r="D167" s="34" t="s">
        <v>121</v>
      </c>
      <c r="E167" s="35">
        <v>4</v>
      </c>
      <c r="F167" s="60"/>
      <c r="G167" s="30"/>
      <c r="H167" s="30"/>
      <c r="I167" s="30"/>
      <c r="J167" s="30"/>
      <c r="K167" s="37">
        <f t="shared" ref="K167:K186" si="1">ROUND(E167*F167,0)</f>
        <v>0</v>
      </c>
      <c r="L167" s="30"/>
      <c r="M167" s="30"/>
      <c r="N167" s="30"/>
      <c r="O167" s="30"/>
      <c r="P167" s="30"/>
      <c r="Q167" s="31"/>
    </row>
    <row r="168" spans="1:17" ht="24" x14ac:dyDescent="0.2">
      <c r="A168" s="33" t="s">
        <v>120</v>
      </c>
      <c r="B168" s="27" t="s">
        <v>103</v>
      </c>
      <c r="C168" s="44" t="s">
        <v>235</v>
      </c>
      <c r="D168" s="34" t="s">
        <v>121</v>
      </c>
      <c r="E168" s="35">
        <v>4</v>
      </c>
      <c r="F168" s="60"/>
      <c r="G168" s="30"/>
      <c r="H168" s="30"/>
      <c r="I168" s="30"/>
      <c r="J168" s="30"/>
      <c r="K168" s="37">
        <f t="shared" si="1"/>
        <v>0</v>
      </c>
      <c r="L168" s="30"/>
      <c r="M168" s="30"/>
      <c r="N168" s="30"/>
      <c r="O168" s="30"/>
      <c r="P168" s="30"/>
      <c r="Q168" s="31"/>
    </row>
    <row r="169" spans="1:17" ht="24" x14ac:dyDescent="0.2">
      <c r="A169" s="33" t="s">
        <v>122</v>
      </c>
      <c r="B169" s="27" t="s">
        <v>103</v>
      </c>
      <c r="C169" s="44" t="s">
        <v>236</v>
      </c>
      <c r="D169" s="34" t="s">
        <v>121</v>
      </c>
      <c r="E169" s="35">
        <v>11</v>
      </c>
      <c r="F169" s="60"/>
      <c r="G169" s="30"/>
      <c r="H169" s="30"/>
      <c r="I169" s="30"/>
      <c r="J169" s="30"/>
      <c r="K169" s="37">
        <f t="shared" si="1"/>
        <v>0</v>
      </c>
      <c r="L169" s="30"/>
      <c r="M169" s="30"/>
      <c r="N169" s="30"/>
      <c r="O169" s="30"/>
      <c r="P169" s="30"/>
      <c r="Q169" s="31"/>
    </row>
    <row r="170" spans="1:17" ht="24" x14ac:dyDescent="0.2">
      <c r="A170" s="33" t="s">
        <v>123</v>
      </c>
      <c r="B170" s="27" t="s">
        <v>103</v>
      </c>
      <c r="C170" s="44" t="s">
        <v>237</v>
      </c>
      <c r="D170" s="34" t="s">
        <v>145</v>
      </c>
      <c r="E170" s="35">
        <v>5.0599999999999996</v>
      </c>
      <c r="F170" s="60"/>
      <c r="G170" s="30"/>
      <c r="H170" s="30"/>
      <c r="I170" s="30"/>
      <c r="J170" s="30"/>
      <c r="K170" s="37">
        <f t="shared" si="1"/>
        <v>0</v>
      </c>
      <c r="L170" s="30"/>
      <c r="M170" s="30"/>
      <c r="N170" s="30"/>
      <c r="O170" s="30"/>
      <c r="P170" s="30"/>
      <c r="Q170" s="31"/>
    </row>
    <row r="171" spans="1:17" ht="24" x14ac:dyDescent="0.2">
      <c r="A171" s="33" t="s">
        <v>124</v>
      </c>
      <c r="B171" s="27" t="s">
        <v>103</v>
      </c>
      <c r="C171" s="44" t="s">
        <v>238</v>
      </c>
      <c r="D171" s="34" t="s">
        <v>145</v>
      </c>
      <c r="E171" s="38">
        <v>445.28</v>
      </c>
      <c r="F171" s="60"/>
      <c r="G171" s="30"/>
      <c r="H171" s="30"/>
      <c r="I171" s="30"/>
      <c r="J171" s="30"/>
      <c r="K171" s="37">
        <f t="shared" si="1"/>
        <v>0</v>
      </c>
      <c r="L171" s="30"/>
      <c r="M171" s="30"/>
      <c r="N171" s="30"/>
      <c r="O171" s="30"/>
      <c r="P171" s="30"/>
      <c r="Q171" s="31"/>
    </row>
    <row r="172" spans="1:17" ht="24" x14ac:dyDescent="0.2">
      <c r="A172" s="33" t="s">
        <v>125</v>
      </c>
      <c r="B172" s="27" t="s">
        <v>103</v>
      </c>
      <c r="C172" s="44" t="s">
        <v>239</v>
      </c>
      <c r="D172" s="34" t="s">
        <v>145</v>
      </c>
      <c r="E172" s="38">
        <v>450.34</v>
      </c>
      <c r="F172" s="60"/>
      <c r="G172" s="30"/>
      <c r="H172" s="30"/>
      <c r="I172" s="30"/>
      <c r="J172" s="30"/>
      <c r="K172" s="37">
        <f t="shared" si="1"/>
        <v>0</v>
      </c>
      <c r="L172" s="30"/>
      <c r="M172" s="30"/>
      <c r="N172" s="30"/>
      <c r="O172" s="30"/>
      <c r="P172" s="30"/>
      <c r="Q172" s="31"/>
    </row>
    <row r="173" spans="1:17" ht="24" x14ac:dyDescent="0.2">
      <c r="A173" s="33" t="s">
        <v>126</v>
      </c>
      <c r="B173" s="27" t="s">
        <v>103</v>
      </c>
      <c r="C173" s="44" t="s">
        <v>240</v>
      </c>
      <c r="D173" s="34" t="s">
        <v>145</v>
      </c>
      <c r="E173" s="35">
        <v>100</v>
      </c>
      <c r="F173" s="60"/>
      <c r="G173" s="30"/>
      <c r="H173" s="30"/>
      <c r="I173" s="30"/>
      <c r="J173" s="30"/>
      <c r="K173" s="37">
        <f t="shared" si="1"/>
        <v>0</v>
      </c>
      <c r="L173" s="30"/>
      <c r="M173" s="30"/>
      <c r="N173" s="30"/>
      <c r="O173" s="30"/>
      <c r="P173" s="30"/>
      <c r="Q173" s="31"/>
    </row>
    <row r="174" spans="1:17" ht="24" x14ac:dyDescent="0.2">
      <c r="A174" s="33" t="s">
        <v>127</v>
      </c>
      <c r="B174" s="27" t="s">
        <v>103</v>
      </c>
      <c r="C174" s="44" t="s">
        <v>241</v>
      </c>
      <c r="D174" s="34" t="s">
        <v>145</v>
      </c>
      <c r="E174" s="35">
        <v>100</v>
      </c>
      <c r="F174" s="60"/>
      <c r="G174" s="30"/>
      <c r="H174" s="30"/>
      <c r="I174" s="30"/>
      <c r="J174" s="30"/>
      <c r="K174" s="37">
        <f t="shared" si="1"/>
        <v>0</v>
      </c>
      <c r="L174" s="30"/>
      <c r="M174" s="30"/>
      <c r="N174" s="30"/>
      <c r="O174" s="30"/>
      <c r="P174" s="30"/>
      <c r="Q174" s="31"/>
    </row>
    <row r="175" spans="1:17" ht="24" x14ac:dyDescent="0.2">
      <c r="A175" s="33" t="s">
        <v>128</v>
      </c>
      <c r="B175" s="27" t="s">
        <v>103</v>
      </c>
      <c r="C175" s="44" t="s">
        <v>242</v>
      </c>
      <c r="D175" s="34" t="s">
        <v>121</v>
      </c>
      <c r="E175" s="35">
        <v>11</v>
      </c>
      <c r="F175" s="60"/>
      <c r="G175" s="30"/>
      <c r="H175" s="30"/>
      <c r="I175" s="30"/>
      <c r="J175" s="30"/>
      <c r="K175" s="37">
        <f t="shared" si="1"/>
        <v>0</v>
      </c>
      <c r="L175" s="30"/>
      <c r="M175" s="30"/>
      <c r="N175" s="30"/>
      <c r="O175" s="30"/>
      <c r="P175" s="30"/>
      <c r="Q175" s="31"/>
    </row>
    <row r="176" spans="1:17" ht="24" x14ac:dyDescent="0.2">
      <c r="A176" s="33" t="s">
        <v>131</v>
      </c>
      <c r="B176" s="27" t="s">
        <v>103</v>
      </c>
      <c r="C176" s="44" t="s">
        <v>243</v>
      </c>
      <c r="D176" s="34" t="s">
        <v>121</v>
      </c>
      <c r="E176" s="35">
        <v>2</v>
      </c>
      <c r="F176" s="60"/>
      <c r="G176" s="30"/>
      <c r="H176" s="30"/>
      <c r="I176" s="30"/>
      <c r="J176" s="30"/>
      <c r="K176" s="37">
        <f t="shared" si="1"/>
        <v>0</v>
      </c>
      <c r="L176" s="30"/>
      <c r="M176" s="30"/>
      <c r="N176" s="30"/>
      <c r="O176" s="30"/>
      <c r="P176" s="30"/>
      <c r="Q176" s="31"/>
    </row>
    <row r="177" spans="1:17" ht="36" x14ac:dyDescent="0.2">
      <c r="A177" s="33" t="s">
        <v>133</v>
      </c>
      <c r="B177" s="27" t="s">
        <v>103</v>
      </c>
      <c r="C177" s="44" t="s">
        <v>244</v>
      </c>
      <c r="D177" s="34" t="s">
        <v>145</v>
      </c>
      <c r="E177" s="35">
        <v>12</v>
      </c>
      <c r="F177" s="60"/>
      <c r="G177" s="30"/>
      <c r="H177" s="30"/>
      <c r="I177" s="30"/>
      <c r="J177" s="30"/>
      <c r="K177" s="37">
        <f t="shared" si="1"/>
        <v>0</v>
      </c>
      <c r="L177" s="30"/>
      <c r="M177" s="30"/>
      <c r="N177" s="30"/>
      <c r="O177" s="30"/>
      <c r="P177" s="30"/>
      <c r="Q177" s="31"/>
    </row>
    <row r="178" spans="1:17" ht="24" x14ac:dyDescent="0.2">
      <c r="A178" s="33" t="s">
        <v>135</v>
      </c>
      <c r="B178" s="27" t="s">
        <v>103</v>
      </c>
      <c r="C178" s="44" t="s">
        <v>245</v>
      </c>
      <c r="D178" s="34" t="s">
        <v>145</v>
      </c>
      <c r="E178" s="35">
        <v>12</v>
      </c>
      <c r="F178" s="60"/>
      <c r="G178" s="30"/>
      <c r="H178" s="30"/>
      <c r="I178" s="30"/>
      <c r="J178" s="30"/>
      <c r="K178" s="37">
        <f t="shared" si="1"/>
        <v>0</v>
      </c>
      <c r="L178" s="30"/>
      <c r="M178" s="30"/>
      <c r="N178" s="30"/>
      <c r="O178" s="30"/>
      <c r="P178" s="30"/>
      <c r="Q178" s="31"/>
    </row>
    <row r="179" spans="1:17" ht="24" x14ac:dyDescent="0.2">
      <c r="A179" s="33" t="s">
        <v>137</v>
      </c>
      <c r="B179" s="27" t="s">
        <v>103</v>
      </c>
      <c r="C179" s="44" t="s">
        <v>246</v>
      </c>
      <c r="D179" s="34" t="s">
        <v>121</v>
      </c>
      <c r="E179" s="38">
        <v>2</v>
      </c>
      <c r="F179" s="60"/>
      <c r="G179" s="30"/>
      <c r="H179" s="30"/>
      <c r="I179" s="30"/>
      <c r="J179" s="30"/>
      <c r="K179" s="37">
        <f t="shared" si="1"/>
        <v>0</v>
      </c>
      <c r="L179" s="30"/>
      <c r="M179" s="30"/>
      <c r="N179" s="30"/>
      <c r="O179" s="30"/>
      <c r="P179" s="30"/>
      <c r="Q179" s="31"/>
    </row>
    <row r="180" spans="1:17" ht="24" x14ac:dyDescent="0.2">
      <c r="A180" s="33" t="s">
        <v>139</v>
      </c>
      <c r="B180" s="27" t="s">
        <v>103</v>
      </c>
      <c r="C180" s="44" t="s">
        <v>247</v>
      </c>
      <c r="D180" s="34" t="s">
        <v>121</v>
      </c>
      <c r="E180" s="35">
        <v>3</v>
      </c>
      <c r="F180" s="60"/>
      <c r="G180" s="30"/>
      <c r="H180" s="30"/>
      <c r="I180" s="30"/>
      <c r="J180" s="30"/>
      <c r="K180" s="37">
        <f t="shared" si="1"/>
        <v>0</v>
      </c>
      <c r="L180" s="30"/>
      <c r="M180" s="30"/>
      <c r="N180" s="30"/>
      <c r="O180" s="30"/>
      <c r="P180" s="30"/>
      <c r="Q180" s="31"/>
    </row>
    <row r="181" spans="1:17" ht="24" x14ac:dyDescent="0.2">
      <c r="A181" s="33" t="s">
        <v>141</v>
      </c>
      <c r="B181" s="27" t="s">
        <v>103</v>
      </c>
      <c r="C181" s="44" t="s">
        <v>248</v>
      </c>
      <c r="D181" s="34" t="s">
        <v>249</v>
      </c>
      <c r="E181" s="35">
        <v>1</v>
      </c>
      <c r="F181" s="60"/>
      <c r="G181" s="30"/>
      <c r="H181" s="30"/>
      <c r="I181" s="30"/>
      <c r="J181" s="30"/>
      <c r="K181" s="37">
        <f t="shared" si="1"/>
        <v>0</v>
      </c>
      <c r="L181" s="30"/>
      <c r="M181" s="30"/>
      <c r="N181" s="30"/>
      <c r="O181" s="30"/>
      <c r="P181" s="30"/>
      <c r="Q181" s="31"/>
    </row>
    <row r="182" spans="1:17" ht="24" x14ac:dyDescent="0.2">
      <c r="A182" s="33" t="s">
        <v>143</v>
      </c>
      <c r="B182" s="27" t="s">
        <v>103</v>
      </c>
      <c r="C182" s="44" t="s">
        <v>250</v>
      </c>
      <c r="D182" s="34" t="s">
        <v>249</v>
      </c>
      <c r="E182" s="35">
        <v>1</v>
      </c>
      <c r="F182" s="60"/>
      <c r="G182" s="30"/>
      <c r="H182" s="30"/>
      <c r="I182" s="30"/>
      <c r="J182" s="30"/>
      <c r="K182" s="37">
        <f t="shared" si="1"/>
        <v>0</v>
      </c>
      <c r="L182" s="30"/>
      <c r="M182" s="30"/>
      <c r="N182" s="30"/>
      <c r="O182" s="30"/>
      <c r="P182" s="30"/>
      <c r="Q182" s="31"/>
    </row>
    <row r="183" spans="1:17" ht="48" x14ac:dyDescent="0.2">
      <c r="A183" s="33" t="s">
        <v>146</v>
      </c>
      <c r="B183" s="27" t="s">
        <v>103</v>
      </c>
      <c r="C183" s="44" t="s">
        <v>251</v>
      </c>
      <c r="D183" s="34" t="s">
        <v>121</v>
      </c>
      <c r="E183" s="35">
        <v>9</v>
      </c>
      <c r="F183" s="60"/>
      <c r="G183" s="30"/>
      <c r="H183" s="30"/>
      <c r="I183" s="30"/>
      <c r="J183" s="30"/>
      <c r="K183" s="37">
        <f t="shared" si="1"/>
        <v>0</v>
      </c>
      <c r="L183" s="30"/>
      <c r="M183" s="30"/>
      <c r="N183" s="30"/>
      <c r="O183" s="30"/>
      <c r="P183" s="30"/>
      <c r="Q183" s="31"/>
    </row>
    <row r="184" spans="1:17" ht="24" x14ac:dyDescent="0.2">
      <c r="A184" s="33" t="s">
        <v>148</v>
      </c>
      <c r="B184" s="27" t="s">
        <v>103</v>
      </c>
      <c r="C184" s="44" t="s">
        <v>252</v>
      </c>
      <c r="D184" s="34" t="s">
        <v>249</v>
      </c>
      <c r="E184" s="35">
        <v>7</v>
      </c>
      <c r="F184" s="60"/>
      <c r="G184" s="30"/>
      <c r="H184" s="30"/>
      <c r="I184" s="30"/>
      <c r="J184" s="30"/>
      <c r="K184" s="37">
        <f t="shared" si="1"/>
        <v>0</v>
      </c>
      <c r="L184" s="30"/>
      <c r="M184" s="30"/>
      <c r="N184" s="30"/>
      <c r="O184" s="30"/>
      <c r="P184" s="30"/>
      <c r="Q184" s="31"/>
    </row>
    <row r="185" spans="1:17" ht="24" x14ac:dyDescent="0.2">
      <c r="A185" s="33" t="s">
        <v>253</v>
      </c>
      <c r="B185" s="27" t="s">
        <v>103</v>
      </c>
      <c r="C185" s="44" t="s">
        <v>254</v>
      </c>
      <c r="D185" s="34" t="s">
        <v>121</v>
      </c>
      <c r="E185" s="35">
        <v>2</v>
      </c>
      <c r="F185" s="60"/>
      <c r="G185" s="30"/>
      <c r="H185" s="30"/>
      <c r="I185" s="30"/>
      <c r="J185" s="30"/>
      <c r="K185" s="37">
        <f t="shared" si="1"/>
        <v>0</v>
      </c>
      <c r="L185" s="30"/>
      <c r="M185" s="30"/>
      <c r="N185" s="30"/>
      <c r="O185" s="30"/>
      <c r="P185" s="30"/>
      <c r="Q185" s="31"/>
    </row>
    <row r="186" spans="1:17" ht="14.45" customHeight="1" x14ac:dyDescent="0.2">
      <c r="A186" s="33" t="s">
        <v>255</v>
      </c>
      <c r="B186" s="27" t="s">
        <v>103</v>
      </c>
      <c r="C186" s="44" t="s">
        <v>256</v>
      </c>
      <c r="D186" s="34" t="s">
        <v>121</v>
      </c>
      <c r="E186" s="35">
        <v>4</v>
      </c>
      <c r="F186" s="60"/>
      <c r="G186" s="30"/>
      <c r="H186" s="30"/>
      <c r="I186" s="30"/>
      <c r="J186" s="30"/>
      <c r="K186" s="37">
        <f t="shared" si="1"/>
        <v>0</v>
      </c>
      <c r="L186" s="30"/>
      <c r="M186" s="30"/>
      <c r="N186" s="30"/>
      <c r="O186" s="30"/>
      <c r="P186" s="30"/>
      <c r="Q186" s="31"/>
    </row>
    <row r="187" spans="1:17" ht="14.45" customHeight="1" x14ac:dyDescent="0.2">
      <c r="A187" s="65" t="s">
        <v>257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30">
        <f>SUM(K166:K186)</f>
        <v>0</v>
      </c>
      <c r="L187" s="30"/>
      <c r="M187" s="30"/>
      <c r="N187" s="30"/>
      <c r="O187" s="30"/>
      <c r="P187" s="30"/>
      <c r="Q187" s="31"/>
    </row>
    <row r="188" spans="1:17" ht="14.45" customHeight="1" x14ac:dyDescent="0.2">
      <c r="A188" s="66" t="s">
        <v>555</v>
      </c>
      <c r="B188" s="67"/>
      <c r="C188" s="67"/>
      <c r="D188" s="53"/>
      <c r="E188" s="53"/>
      <c r="F188" s="53"/>
      <c r="G188" s="53"/>
      <c r="H188" s="53"/>
      <c r="I188" s="53"/>
      <c r="J188" s="54"/>
      <c r="K188" s="55">
        <v>0</v>
      </c>
      <c r="L188" s="30"/>
      <c r="M188" s="30"/>
      <c r="N188" s="30"/>
      <c r="O188" s="36"/>
      <c r="P188" s="30"/>
      <c r="Q188" s="36"/>
    </row>
    <row r="189" spans="1:17" ht="14.45" customHeight="1" x14ac:dyDescent="0.2">
      <c r="A189" s="68" t="s">
        <v>560</v>
      </c>
      <c r="B189" s="69"/>
      <c r="C189" s="69"/>
      <c r="D189" s="69"/>
      <c r="E189" s="69"/>
      <c r="F189" s="69"/>
      <c r="G189" s="69"/>
      <c r="H189" s="69"/>
      <c r="I189" s="69"/>
      <c r="J189" s="87"/>
      <c r="K189" s="58">
        <f>ROUND(K187*K188,0)</f>
        <v>0</v>
      </c>
      <c r="L189" s="59"/>
      <c r="M189" s="59"/>
      <c r="N189" s="59"/>
      <c r="O189" s="60"/>
      <c r="P189" s="59"/>
      <c r="Q189" s="60"/>
    </row>
    <row r="190" spans="1:17" ht="14.45" customHeight="1" x14ac:dyDescent="0.25">
      <c r="A190" s="72" t="s">
        <v>151</v>
      </c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</row>
    <row r="191" spans="1:17" ht="14.45" customHeight="1" x14ac:dyDescent="0.2">
      <c r="A191" s="63" t="s">
        <v>93</v>
      </c>
      <c r="B191" s="64"/>
      <c r="C191" s="64"/>
      <c r="D191" s="64"/>
      <c r="E191" s="64"/>
      <c r="F191" s="64"/>
      <c r="G191" s="64"/>
      <c r="H191" s="64"/>
      <c r="I191" s="64"/>
      <c r="J191" s="64"/>
      <c r="K191" s="39">
        <f>ROUND(K189+K164+K146+K116,0)</f>
        <v>0</v>
      </c>
      <c r="L191" s="30"/>
      <c r="M191" s="30"/>
      <c r="N191" s="30"/>
      <c r="O191" s="30"/>
      <c r="P191" s="29">
        <v>289.11</v>
      </c>
      <c r="Q191" s="31"/>
    </row>
    <row r="192" spans="1:17" ht="15" x14ac:dyDescent="0.2">
      <c r="A192" s="63" t="s">
        <v>152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39">
        <f>K191*0.2</f>
        <v>0</v>
      </c>
      <c r="L192" s="30"/>
      <c r="M192" s="30"/>
      <c r="N192" s="30"/>
      <c r="O192" s="30"/>
      <c r="P192" s="30"/>
      <c r="Q192" s="31"/>
    </row>
    <row r="193" spans="1:17" ht="14.45" customHeight="1" x14ac:dyDescent="0.2">
      <c r="A193" s="65" t="s">
        <v>153</v>
      </c>
      <c r="B193" s="64"/>
      <c r="C193" s="64"/>
      <c r="D193" s="64"/>
      <c r="E193" s="64"/>
      <c r="F193" s="64"/>
      <c r="G193" s="64"/>
      <c r="H193" s="64"/>
      <c r="I193" s="64"/>
      <c r="J193" s="64"/>
      <c r="K193" s="40">
        <f>K191+K192</f>
        <v>0</v>
      </c>
      <c r="L193" s="30"/>
      <c r="M193" s="30"/>
      <c r="N193" s="30"/>
      <c r="O193" s="30"/>
      <c r="P193" s="36">
        <v>289.11</v>
      </c>
      <c r="Q193" s="31"/>
    </row>
    <row r="195" spans="1:17" x14ac:dyDescent="0.2">
      <c r="A195" s="4"/>
      <c r="B195" s="7"/>
      <c r="C195" s="41"/>
      <c r="D195" s="6"/>
      <c r="E195" s="5"/>
      <c r="F195" s="5"/>
      <c r="G195" s="11" t="s">
        <v>334</v>
      </c>
      <c r="H195" s="11"/>
      <c r="I195" s="11"/>
      <c r="J195" s="5"/>
      <c r="K195" s="5"/>
      <c r="L195" s="5"/>
      <c r="M195" s="5"/>
      <c r="N195" s="5"/>
      <c r="O195" s="5"/>
      <c r="P195" s="5"/>
      <c r="Q195" s="6"/>
    </row>
    <row r="196" spans="1:17" x14ac:dyDescent="0.2">
      <c r="A196" s="4"/>
      <c r="B196" s="7"/>
      <c r="C196" s="41"/>
      <c r="D196" s="6"/>
      <c r="E196" s="5"/>
      <c r="F196" s="5"/>
      <c r="G196" s="4" t="s">
        <v>1</v>
      </c>
      <c r="H196" s="4"/>
      <c r="I196" s="4"/>
      <c r="J196" s="5"/>
      <c r="K196" s="5"/>
      <c r="L196" s="5"/>
      <c r="M196" s="5"/>
      <c r="N196" s="5"/>
      <c r="O196" s="5"/>
      <c r="P196" s="5"/>
      <c r="Q196" s="6"/>
    </row>
    <row r="197" spans="1:17" x14ac:dyDescent="0.2">
      <c r="A197" s="4"/>
      <c r="B197" s="7"/>
      <c r="C197" s="41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6"/>
    </row>
    <row r="198" spans="1:17" ht="14.45" customHeight="1" x14ac:dyDescent="0.25">
      <c r="A198" s="4"/>
      <c r="B198" s="7"/>
      <c r="C198" s="12" t="s">
        <v>2</v>
      </c>
      <c r="D198" s="81" t="s">
        <v>561</v>
      </c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5"/>
      <c r="Q198" s="6"/>
    </row>
    <row r="199" spans="1:17" x14ac:dyDescent="0.2">
      <c r="A199" s="4"/>
      <c r="B199" s="7"/>
      <c r="C199" s="49"/>
      <c r="D199" s="14"/>
      <c r="E199" s="9"/>
      <c r="F199" s="9"/>
      <c r="G199" s="10" t="s">
        <v>3</v>
      </c>
      <c r="H199" s="10"/>
      <c r="I199" s="10"/>
      <c r="J199" s="9"/>
      <c r="K199" s="9"/>
      <c r="L199" s="9"/>
      <c r="M199" s="9"/>
      <c r="N199" s="9"/>
      <c r="O199" s="9"/>
      <c r="P199" s="5"/>
      <c r="Q199" s="6"/>
    </row>
    <row r="200" spans="1:17" x14ac:dyDescent="0.2">
      <c r="A200" s="21"/>
      <c r="B200" s="15"/>
      <c r="C200" s="49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6"/>
    </row>
    <row r="201" spans="1:17" ht="14.45" customHeight="1" x14ac:dyDescent="0.25">
      <c r="A201" s="4"/>
      <c r="B201" s="7"/>
      <c r="C201" s="49"/>
      <c r="D201" s="81" t="s">
        <v>21</v>
      </c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</row>
    <row r="202" spans="1:17" ht="15" x14ac:dyDescent="0.25">
      <c r="A202" s="4"/>
      <c r="B202" s="7"/>
      <c r="C202" s="49"/>
      <c r="D202" s="13" t="s">
        <v>163</v>
      </c>
      <c r="E202" s="5"/>
      <c r="F202" s="5"/>
      <c r="G202" s="5"/>
      <c r="H202" s="13"/>
      <c r="I202" s="13"/>
      <c r="J202" s="83">
        <f>K320</f>
        <v>0</v>
      </c>
      <c r="K202" s="84"/>
      <c r="L202" s="8" t="s">
        <v>554</v>
      </c>
      <c r="M202" s="5"/>
      <c r="N202" s="5"/>
      <c r="O202" s="5"/>
      <c r="P202" s="5"/>
      <c r="Q202" s="6"/>
    </row>
    <row r="203" spans="1:17" x14ac:dyDescent="0.2">
      <c r="A203" s="4"/>
      <c r="B203" s="7"/>
      <c r="C203" s="49"/>
      <c r="D203" s="6" t="s">
        <v>22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6"/>
    </row>
    <row r="204" spans="1:17" x14ac:dyDescent="0.2">
      <c r="A204" s="4"/>
      <c r="B204" s="7"/>
      <c r="C204" s="2"/>
      <c r="D204" s="49"/>
      <c r="E204" s="4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6"/>
    </row>
    <row r="205" spans="1:17" x14ac:dyDescent="0.2">
      <c r="A205" s="4"/>
      <c r="B205" s="7"/>
      <c r="C205" s="2"/>
      <c r="D205" s="49"/>
      <c r="E205" s="4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6"/>
    </row>
    <row r="206" spans="1:17" x14ac:dyDescent="0.2">
      <c r="A206" s="74" t="s">
        <v>4</v>
      </c>
      <c r="B206" s="76" t="s">
        <v>5</v>
      </c>
      <c r="C206" s="74" t="s">
        <v>6</v>
      </c>
      <c r="D206" s="74" t="s">
        <v>7</v>
      </c>
      <c r="E206" s="74" t="s">
        <v>8</v>
      </c>
      <c r="F206" s="74" t="s">
        <v>9</v>
      </c>
      <c r="G206" s="75"/>
      <c r="H206" s="75"/>
      <c r="I206" s="75"/>
      <c r="J206" s="74" t="s">
        <v>10</v>
      </c>
      <c r="K206" s="79"/>
      <c r="L206" s="79"/>
      <c r="M206" s="79"/>
      <c r="N206" s="79"/>
      <c r="O206" s="74" t="s">
        <v>11</v>
      </c>
      <c r="P206" s="74" t="s">
        <v>12</v>
      </c>
      <c r="Q206" s="80" t="s">
        <v>18</v>
      </c>
    </row>
    <row r="207" spans="1:17" x14ac:dyDescent="0.2">
      <c r="A207" s="75"/>
      <c r="B207" s="77"/>
      <c r="C207" s="78"/>
      <c r="D207" s="74"/>
      <c r="E207" s="74"/>
      <c r="F207" s="74" t="s">
        <v>13</v>
      </c>
      <c r="G207" s="74" t="s">
        <v>14</v>
      </c>
      <c r="H207" s="75"/>
      <c r="I207" s="75"/>
      <c r="J207" s="74" t="s">
        <v>19</v>
      </c>
      <c r="K207" s="74" t="s">
        <v>13</v>
      </c>
      <c r="L207" s="74" t="s">
        <v>14</v>
      </c>
      <c r="M207" s="75"/>
      <c r="N207" s="75"/>
      <c r="O207" s="74"/>
      <c r="P207" s="74"/>
      <c r="Q207" s="80"/>
    </row>
    <row r="208" spans="1:17" ht="24" x14ac:dyDescent="0.2">
      <c r="A208" s="75"/>
      <c r="B208" s="77"/>
      <c r="C208" s="78"/>
      <c r="D208" s="74"/>
      <c r="E208" s="74"/>
      <c r="F208" s="75"/>
      <c r="G208" s="45" t="s">
        <v>15</v>
      </c>
      <c r="H208" s="45" t="s">
        <v>16</v>
      </c>
      <c r="I208" s="45" t="s">
        <v>17</v>
      </c>
      <c r="J208" s="78"/>
      <c r="K208" s="75"/>
      <c r="L208" s="45" t="s">
        <v>15</v>
      </c>
      <c r="M208" s="45" t="s">
        <v>16</v>
      </c>
      <c r="N208" s="45" t="s">
        <v>17</v>
      </c>
      <c r="O208" s="74"/>
      <c r="P208" s="74"/>
      <c r="Q208" s="80"/>
    </row>
    <row r="209" spans="1:17" x14ac:dyDescent="0.2">
      <c r="A209" s="16">
        <v>1</v>
      </c>
      <c r="B209" s="48">
        <v>2</v>
      </c>
      <c r="C209" s="45">
        <v>3</v>
      </c>
      <c r="D209" s="45">
        <v>4</v>
      </c>
      <c r="E209" s="47">
        <v>5</v>
      </c>
      <c r="F209" s="46">
        <v>6</v>
      </c>
      <c r="G209" s="46">
        <v>7</v>
      </c>
      <c r="H209" s="46">
        <v>8</v>
      </c>
      <c r="I209" s="46">
        <v>9</v>
      </c>
      <c r="J209" s="46">
        <v>10</v>
      </c>
      <c r="K209" s="46">
        <v>11</v>
      </c>
      <c r="L209" s="46">
        <v>12</v>
      </c>
      <c r="M209" s="46">
        <v>13</v>
      </c>
      <c r="N209" s="46">
        <v>14</v>
      </c>
      <c r="O209" s="46">
        <v>15</v>
      </c>
      <c r="P209" s="46">
        <v>16</v>
      </c>
      <c r="Q209" s="46">
        <v>17</v>
      </c>
    </row>
    <row r="210" spans="1:17" ht="13.15" customHeight="1" x14ac:dyDescent="0.25">
      <c r="A210" s="70" t="s">
        <v>165</v>
      </c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</row>
    <row r="211" spans="1:17" ht="13.15" customHeight="1" x14ac:dyDescent="0.25">
      <c r="A211" s="63" t="s">
        <v>258</v>
      </c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</row>
    <row r="212" spans="1:17" ht="31.5" x14ac:dyDescent="0.2">
      <c r="A212" s="26" t="s">
        <v>25</v>
      </c>
      <c r="B212" s="27" t="s">
        <v>259</v>
      </c>
      <c r="C212" s="43" t="s">
        <v>260</v>
      </c>
      <c r="D212" s="47" t="s">
        <v>261</v>
      </c>
      <c r="E212" s="28" t="s">
        <v>262</v>
      </c>
      <c r="F212" s="29">
        <v>10005.91</v>
      </c>
      <c r="G212" s="29">
        <v>9906.0300000000007</v>
      </c>
      <c r="H212" s="29">
        <v>99.88</v>
      </c>
      <c r="I212" s="29">
        <v>75.92</v>
      </c>
      <c r="J212" s="30"/>
      <c r="K212" s="30">
        <v>400</v>
      </c>
      <c r="L212" s="30">
        <v>396</v>
      </c>
      <c r="M212" s="30">
        <v>4</v>
      </c>
      <c r="N212" s="30">
        <v>3</v>
      </c>
      <c r="O212" s="30">
        <v>51.3</v>
      </c>
      <c r="P212" s="30">
        <v>2.0499999999999998</v>
      </c>
      <c r="Q212" s="31"/>
    </row>
    <row r="213" spans="1:17" ht="15" x14ac:dyDescent="0.25">
      <c r="A213" s="63" t="s">
        <v>263</v>
      </c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</row>
    <row r="214" spans="1:17" ht="14.45" customHeight="1" x14ac:dyDescent="0.2">
      <c r="A214" s="26" t="s">
        <v>30</v>
      </c>
      <c r="B214" s="27" t="s">
        <v>264</v>
      </c>
      <c r="C214" s="43" t="s">
        <v>265</v>
      </c>
      <c r="D214" s="47" t="s">
        <v>266</v>
      </c>
      <c r="E214" s="28" t="s">
        <v>267</v>
      </c>
      <c r="F214" s="29">
        <v>11162.87</v>
      </c>
      <c r="G214" s="29">
        <v>11116.77</v>
      </c>
      <c r="H214" s="29">
        <v>46.1</v>
      </c>
      <c r="I214" s="29">
        <v>35.24</v>
      </c>
      <c r="J214" s="30"/>
      <c r="K214" s="30">
        <v>223</v>
      </c>
      <c r="L214" s="30">
        <v>222</v>
      </c>
      <c r="M214" s="30">
        <v>1</v>
      </c>
      <c r="N214" s="30">
        <v>1</v>
      </c>
      <c r="O214" s="30">
        <v>57.57</v>
      </c>
      <c r="P214" s="30">
        <v>1.1499999999999999</v>
      </c>
      <c r="Q214" s="31"/>
    </row>
    <row r="215" spans="1:17" ht="14.45" customHeight="1" x14ac:dyDescent="0.2">
      <c r="A215" s="26" t="s">
        <v>35</v>
      </c>
      <c r="B215" s="27" t="s">
        <v>268</v>
      </c>
      <c r="C215" s="43" t="s">
        <v>269</v>
      </c>
      <c r="D215" s="47" t="s">
        <v>270</v>
      </c>
      <c r="E215" s="28" t="s">
        <v>271</v>
      </c>
      <c r="F215" s="29">
        <v>17729.16</v>
      </c>
      <c r="G215" s="29">
        <v>14079.76</v>
      </c>
      <c r="H215" s="29">
        <v>3649.4</v>
      </c>
      <c r="I215" s="30"/>
      <c r="J215" s="30"/>
      <c r="K215" s="30">
        <v>425</v>
      </c>
      <c r="L215" s="30">
        <v>338</v>
      </c>
      <c r="M215" s="30">
        <v>87</v>
      </c>
      <c r="N215" s="30"/>
      <c r="O215" s="30">
        <v>71.12</v>
      </c>
      <c r="P215" s="30">
        <v>1.71</v>
      </c>
      <c r="Q215" s="31"/>
    </row>
    <row r="216" spans="1:17" ht="91.5" x14ac:dyDescent="0.2">
      <c r="A216" s="26" t="s">
        <v>40</v>
      </c>
      <c r="B216" s="27" t="s">
        <v>272</v>
      </c>
      <c r="C216" s="43" t="s">
        <v>273</v>
      </c>
      <c r="D216" s="47" t="s">
        <v>274</v>
      </c>
      <c r="E216" s="28" t="s">
        <v>275</v>
      </c>
      <c r="F216" s="29">
        <v>21868.73</v>
      </c>
      <c r="G216" s="29">
        <v>17070.59</v>
      </c>
      <c r="H216" s="29">
        <v>4798.1400000000003</v>
      </c>
      <c r="I216" s="29">
        <v>1570.25</v>
      </c>
      <c r="J216" s="30"/>
      <c r="K216" s="30">
        <v>875</v>
      </c>
      <c r="L216" s="30">
        <v>683</v>
      </c>
      <c r="M216" s="30">
        <v>192</v>
      </c>
      <c r="N216" s="30">
        <v>63</v>
      </c>
      <c r="O216" s="30">
        <v>76.096000000000004</v>
      </c>
      <c r="P216" s="30">
        <v>3.04</v>
      </c>
      <c r="Q216" s="31"/>
    </row>
    <row r="217" spans="1:17" ht="14.45" customHeight="1" x14ac:dyDescent="0.2">
      <c r="A217" s="26" t="s">
        <v>44</v>
      </c>
      <c r="B217" s="27" t="s">
        <v>276</v>
      </c>
      <c r="C217" s="43" t="s">
        <v>277</v>
      </c>
      <c r="D217" s="47" t="s">
        <v>274</v>
      </c>
      <c r="E217" s="28" t="s">
        <v>267</v>
      </c>
      <c r="F217" s="29">
        <v>5147.75</v>
      </c>
      <c r="G217" s="29">
        <v>5102.1099999999997</v>
      </c>
      <c r="H217" s="29">
        <v>45.64</v>
      </c>
      <c r="I217" s="29">
        <v>6.3</v>
      </c>
      <c r="J217" s="30"/>
      <c r="K217" s="30">
        <v>103</v>
      </c>
      <c r="L217" s="30">
        <v>102</v>
      </c>
      <c r="M217" s="30">
        <v>1</v>
      </c>
      <c r="N217" s="30"/>
      <c r="O217" s="30">
        <v>23.968</v>
      </c>
      <c r="P217" s="30">
        <v>0.48</v>
      </c>
      <c r="Q217" s="31"/>
    </row>
    <row r="218" spans="1:17" ht="15" x14ac:dyDescent="0.2">
      <c r="A218" s="63" t="s">
        <v>89</v>
      </c>
      <c r="B218" s="64"/>
      <c r="C218" s="64"/>
      <c r="D218" s="64"/>
      <c r="E218" s="64"/>
      <c r="F218" s="64"/>
      <c r="G218" s="64"/>
      <c r="H218" s="64"/>
      <c r="I218" s="64"/>
      <c r="J218" s="64"/>
      <c r="K218" s="29">
        <v>2026</v>
      </c>
      <c r="L218" s="29">
        <v>1741</v>
      </c>
      <c r="M218" s="29">
        <v>285</v>
      </c>
      <c r="N218" s="29">
        <v>67</v>
      </c>
      <c r="O218" s="30"/>
      <c r="P218" s="29">
        <v>8.43</v>
      </c>
      <c r="Q218" s="31"/>
    </row>
    <row r="219" spans="1:17" ht="15" x14ac:dyDescent="0.2">
      <c r="A219" s="63" t="s">
        <v>90</v>
      </c>
      <c r="B219" s="64"/>
      <c r="C219" s="64"/>
      <c r="D219" s="64"/>
      <c r="E219" s="64"/>
      <c r="F219" s="64"/>
      <c r="G219" s="64"/>
      <c r="H219" s="64"/>
      <c r="I219" s="64"/>
      <c r="J219" s="64"/>
      <c r="K219" s="29">
        <v>1527</v>
      </c>
      <c r="L219" s="30"/>
      <c r="M219" s="30"/>
      <c r="N219" s="30"/>
      <c r="O219" s="30"/>
      <c r="P219" s="30"/>
      <c r="Q219" s="31"/>
    </row>
    <row r="220" spans="1:17" ht="15" x14ac:dyDescent="0.2">
      <c r="A220" s="63" t="s">
        <v>91</v>
      </c>
      <c r="B220" s="64"/>
      <c r="C220" s="64"/>
      <c r="D220" s="64"/>
      <c r="E220" s="64"/>
      <c r="F220" s="64"/>
      <c r="G220" s="64"/>
      <c r="H220" s="64"/>
      <c r="I220" s="64"/>
      <c r="J220" s="64"/>
      <c r="K220" s="29">
        <v>869</v>
      </c>
      <c r="L220" s="30"/>
      <c r="M220" s="30"/>
      <c r="N220" s="30"/>
      <c r="O220" s="30"/>
      <c r="P220" s="30"/>
      <c r="Q220" s="31"/>
    </row>
    <row r="221" spans="1:17" ht="15" x14ac:dyDescent="0.2">
      <c r="A221" s="65" t="s">
        <v>173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30"/>
      <c r="L221" s="30"/>
      <c r="M221" s="30"/>
      <c r="N221" s="30"/>
      <c r="O221" s="30"/>
      <c r="P221" s="30"/>
      <c r="Q221" s="31"/>
    </row>
    <row r="222" spans="1:17" ht="14.45" customHeight="1" x14ac:dyDescent="0.2">
      <c r="A222" s="63" t="s">
        <v>93</v>
      </c>
      <c r="B222" s="64"/>
      <c r="C222" s="64"/>
      <c r="D222" s="64"/>
      <c r="E222" s="64"/>
      <c r="F222" s="64"/>
      <c r="G222" s="64"/>
      <c r="H222" s="64"/>
      <c r="I222" s="64"/>
      <c r="J222" s="64"/>
      <c r="K222" s="29">
        <v>4422</v>
      </c>
      <c r="L222" s="30"/>
      <c r="M222" s="30"/>
      <c r="N222" s="30"/>
      <c r="O222" s="30"/>
      <c r="P222" s="29">
        <v>8.43</v>
      </c>
      <c r="Q222" s="31"/>
    </row>
    <row r="223" spans="1:17" ht="14.45" customHeight="1" x14ac:dyDescent="0.2">
      <c r="A223" s="63" t="s">
        <v>94</v>
      </c>
      <c r="B223" s="64"/>
      <c r="C223" s="64"/>
      <c r="D223" s="64"/>
      <c r="E223" s="64"/>
      <c r="F223" s="64"/>
      <c r="G223" s="64"/>
      <c r="H223" s="64"/>
      <c r="I223" s="64"/>
      <c r="J223" s="64"/>
      <c r="K223" s="30"/>
      <c r="L223" s="30"/>
      <c r="M223" s="30"/>
      <c r="N223" s="30"/>
      <c r="O223" s="30"/>
      <c r="P223" s="30"/>
      <c r="Q223" s="31"/>
    </row>
    <row r="224" spans="1:17" ht="14.45" customHeight="1" x14ac:dyDescent="0.2">
      <c r="A224" s="63" t="s">
        <v>96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29">
        <v>285</v>
      </c>
      <c r="L224" s="30"/>
      <c r="M224" s="30"/>
      <c r="N224" s="30"/>
      <c r="O224" s="30"/>
      <c r="P224" s="30"/>
      <c r="Q224" s="31"/>
    </row>
    <row r="225" spans="1:17" ht="14.45" customHeight="1" x14ac:dyDescent="0.2">
      <c r="A225" s="63" t="s">
        <v>97</v>
      </c>
      <c r="B225" s="64"/>
      <c r="C225" s="64"/>
      <c r="D225" s="64"/>
      <c r="E225" s="64"/>
      <c r="F225" s="64"/>
      <c r="G225" s="64"/>
      <c r="H225" s="64"/>
      <c r="I225" s="64"/>
      <c r="J225" s="64"/>
      <c r="K225" s="29">
        <v>1808</v>
      </c>
      <c r="L225" s="30"/>
      <c r="M225" s="30"/>
      <c r="N225" s="30"/>
      <c r="O225" s="30"/>
      <c r="P225" s="30"/>
      <c r="Q225" s="31"/>
    </row>
    <row r="226" spans="1:17" ht="14.45" customHeight="1" x14ac:dyDescent="0.2">
      <c r="A226" s="63" t="s">
        <v>98</v>
      </c>
      <c r="B226" s="64"/>
      <c r="C226" s="64"/>
      <c r="D226" s="64"/>
      <c r="E226" s="64"/>
      <c r="F226" s="64"/>
      <c r="G226" s="64"/>
      <c r="H226" s="64"/>
      <c r="I226" s="64"/>
      <c r="J226" s="64"/>
      <c r="K226" s="29">
        <v>1527</v>
      </c>
      <c r="L226" s="30"/>
      <c r="M226" s="30"/>
      <c r="N226" s="30"/>
      <c r="O226" s="30"/>
      <c r="P226" s="30"/>
      <c r="Q226" s="31"/>
    </row>
    <row r="227" spans="1:17" ht="14.45" customHeight="1" x14ac:dyDescent="0.2">
      <c r="A227" s="63" t="s">
        <v>99</v>
      </c>
      <c r="B227" s="64"/>
      <c r="C227" s="64"/>
      <c r="D227" s="64"/>
      <c r="E227" s="64"/>
      <c r="F227" s="64"/>
      <c r="G227" s="64"/>
      <c r="H227" s="64"/>
      <c r="I227" s="64"/>
      <c r="J227" s="64"/>
      <c r="K227" s="29">
        <v>869</v>
      </c>
      <c r="L227" s="30"/>
      <c r="M227" s="30"/>
      <c r="N227" s="30"/>
      <c r="O227" s="30"/>
      <c r="P227" s="30"/>
      <c r="Q227" s="31"/>
    </row>
    <row r="228" spans="1:17" ht="14.45" customHeight="1" x14ac:dyDescent="0.2">
      <c r="A228" s="65" t="s">
        <v>176</v>
      </c>
      <c r="B228" s="64"/>
      <c r="C228" s="64"/>
      <c r="D228" s="64"/>
      <c r="E228" s="64"/>
      <c r="F228" s="64"/>
      <c r="G228" s="64"/>
      <c r="H228" s="64"/>
      <c r="I228" s="64"/>
      <c r="J228" s="64"/>
      <c r="K228" s="36">
        <v>4422</v>
      </c>
      <c r="L228" s="30"/>
      <c r="M228" s="30"/>
      <c r="N228" s="30"/>
      <c r="O228" s="30"/>
      <c r="P228" s="36">
        <v>8.43</v>
      </c>
      <c r="Q228" s="31"/>
    </row>
    <row r="229" spans="1:17" ht="14.45" customHeight="1" x14ac:dyDescent="0.2">
      <c r="A229" s="66" t="s">
        <v>555</v>
      </c>
      <c r="B229" s="67"/>
      <c r="C229" s="67"/>
      <c r="D229" s="53"/>
      <c r="E229" s="53"/>
      <c r="F229" s="53"/>
      <c r="G229" s="53"/>
      <c r="H229" s="53"/>
      <c r="I229" s="53"/>
      <c r="J229" s="54"/>
      <c r="K229" s="55">
        <v>0</v>
      </c>
      <c r="L229" s="30"/>
      <c r="M229" s="30"/>
      <c r="N229" s="30"/>
      <c r="O229" s="36"/>
      <c r="P229" s="30"/>
      <c r="Q229" s="36"/>
    </row>
    <row r="230" spans="1:17" ht="14.45" customHeight="1" x14ac:dyDescent="0.2">
      <c r="A230" s="68" t="s">
        <v>557</v>
      </c>
      <c r="B230" s="69"/>
      <c r="C230" s="69"/>
      <c r="D230" s="69"/>
      <c r="E230" s="69"/>
      <c r="F230" s="56"/>
      <c r="G230" s="56"/>
      <c r="H230" s="56"/>
      <c r="I230" s="56"/>
      <c r="J230" s="57"/>
      <c r="K230" s="58">
        <f>ROUND(K228*K229,0)</f>
        <v>0</v>
      </c>
      <c r="L230" s="59"/>
      <c r="M230" s="59"/>
      <c r="N230" s="59"/>
      <c r="O230" s="60"/>
      <c r="P230" s="59"/>
      <c r="Q230" s="60"/>
    </row>
    <row r="231" spans="1:17" ht="14.45" customHeight="1" x14ac:dyDescent="0.25">
      <c r="A231" s="70" t="s">
        <v>278</v>
      </c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</row>
    <row r="232" spans="1:17" ht="14.45" customHeight="1" x14ac:dyDescent="0.25">
      <c r="A232" s="63" t="s">
        <v>279</v>
      </c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</row>
    <row r="233" spans="1:17" ht="14.45" customHeight="1" x14ac:dyDescent="0.2">
      <c r="A233" s="26" t="s">
        <v>47</v>
      </c>
      <c r="B233" s="27" t="s">
        <v>272</v>
      </c>
      <c r="C233" s="43" t="s">
        <v>280</v>
      </c>
      <c r="D233" s="47" t="s">
        <v>274</v>
      </c>
      <c r="E233" s="28" t="s">
        <v>281</v>
      </c>
      <c r="F233" s="29">
        <v>55179.55</v>
      </c>
      <c r="G233" s="29">
        <v>42676.47</v>
      </c>
      <c r="H233" s="29">
        <v>11995.35</v>
      </c>
      <c r="I233" s="29">
        <v>3925.62</v>
      </c>
      <c r="J233" s="30"/>
      <c r="K233" s="30">
        <v>4966</v>
      </c>
      <c r="L233" s="30">
        <v>3841</v>
      </c>
      <c r="M233" s="30">
        <v>1080</v>
      </c>
      <c r="N233" s="30">
        <v>353</v>
      </c>
      <c r="O233" s="30">
        <v>190.24</v>
      </c>
      <c r="P233" s="30">
        <v>17.12</v>
      </c>
      <c r="Q233" s="31"/>
    </row>
    <row r="234" spans="1:17" ht="14.45" customHeight="1" x14ac:dyDescent="0.25">
      <c r="A234" s="63" t="s">
        <v>282</v>
      </c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</row>
    <row r="235" spans="1:17" ht="31.5" x14ac:dyDescent="0.2">
      <c r="A235" s="26" t="s">
        <v>51</v>
      </c>
      <c r="B235" s="27" t="s">
        <v>283</v>
      </c>
      <c r="C235" s="43" t="s">
        <v>284</v>
      </c>
      <c r="D235" s="47" t="s">
        <v>285</v>
      </c>
      <c r="E235" s="28" t="s">
        <v>286</v>
      </c>
      <c r="F235" s="29">
        <v>1599.92</v>
      </c>
      <c r="G235" s="29">
        <v>1524.18</v>
      </c>
      <c r="H235" s="29">
        <v>2.41</v>
      </c>
      <c r="I235" s="30"/>
      <c r="J235" s="30"/>
      <c r="K235" s="30">
        <v>480</v>
      </c>
      <c r="L235" s="30">
        <v>457</v>
      </c>
      <c r="M235" s="30">
        <v>1</v>
      </c>
      <c r="N235" s="30"/>
      <c r="O235" s="30">
        <v>7</v>
      </c>
      <c r="P235" s="30">
        <v>2.1</v>
      </c>
      <c r="Q235" s="31"/>
    </row>
    <row r="236" spans="1:17" ht="14.45" customHeight="1" x14ac:dyDescent="0.25">
      <c r="A236" s="63" t="s">
        <v>263</v>
      </c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</row>
    <row r="237" spans="1:17" ht="43.5" x14ac:dyDescent="0.2">
      <c r="A237" s="26" t="s">
        <v>55</v>
      </c>
      <c r="B237" s="27" t="s">
        <v>283</v>
      </c>
      <c r="C237" s="43" t="s">
        <v>287</v>
      </c>
      <c r="D237" s="47" t="s">
        <v>285</v>
      </c>
      <c r="E237" s="28" t="s">
        <v>288</v>
      </c>
      <c r="F237" s="29">
        <v>1599.92</v>
      </c>
      <c r="G237" s="29">
        <v>1524.18</v>
      </c>
      <c r="H237" s="29">
        <v>2.41</v>
      </c>
      <c r="I237" s="30"/>
      <c r="J237" s="30"/>
      <c r="K237" s="30">
        <v>160</v>
      </c>
      <c r="L237" s="30">
        <v>152</v>
      </c>
      <c r="M237" s="30"/>
      <c r="N237" s="30"/>
      <c r="O237" s="30">
        <v>7</v>
      </c>
      <c r="P237" s="30">
        <v>0.7</v>
      </c>
      <c r="Q237" s="31"/>
    </row>
    <row r="238" spans="1:17" ht="36" x14ac:dyDescent="0.2">
      <c r="A238" s="26" t="s">
        <v>59</v>
      </c>
      <c r="B238" s="27" t="s">
        <v>289</v>
      </c>
      <c r="C238" s="43" t="s">
        <v>290</v>
      </c>
      <c r="D238" s="47" t="s">
        <v>291</v>
      </c>
      <c r="E238" s="28" t="s">
        <v>262</v>
      </c>
      <c r="F238" s="29">
        <v>23245.51</v>
      </c>
      <c r="G238" s="29">
        <v>13628.81</v>
      </c>
      <c r="H238" s="29">
        <v>3603.29</v>
      </c>
      <c r="I238" s="29">
        <v>505.96</v>
      </c>
      <c r="J238" s="30"/>
      <c r="K238" s="30">
        <v>930</v>
      </c>
      <c r="L238" s="30">
        <v>545</v>
      </c>
      <c r="M238" s="30">
        <v>144</v>
      </c>
      <c r="N238" s="30">
        <v>20</v>
      </c>
      <c r="O238" s="30">
        <v>75.150000000000006</v>
      </c>
      <c r="P238" s="30">
        <v>3.01</v>
      </c>
      <c r="Q238" s="31"/>
    </row>
    <row r="239" spans="1:17" ht="15" x14ac:dyDescent="0.25">
      <c r="A239" s="63" t="s">
        <v>292</v>
      </c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</row>
    <row r="240" spans="1:17" ht="67.5" x14ac:dyDescent="0.2">
      <c r="A240" s="26" t="s">
        <v>63</v>
      </c>
      <c r="B240" s="27" t="s">
        <v>293</v>
      </c>
      <c r="C240" s="43" t="s">
        <v>294</v>
      </c>
      <c r="D240" s="47" t="s">
        <v>199</v>
      </c>
      <c r="E240" s="32">
        <v>1</v>
      </c>
      <c r="F240" s="29">
        <v>369.19</v>
      </c>
      <c r="G240" s="29">
        <v>301.97000000000003</v>
      </c>
      <c r="H240" s="29">
        <v>37.17</v>
      </c>
      <c r="I240" s="30"/>
      <c r="J240" s="30"/>
      <c r="K240" s="30">
        <v>369</v>
      </c>
      <c r="L240" s="30">
        <v>302</v>
      </c>
      <c r="M240" s="30">
        <v>37</v>
      </c>
      <c r="N240" s="30"/>
      <c r="O240" s="30">
        <v>1.47</v>
      </c>
      <c r="P240" s="30">
        <v>1.47</v>
      </c>
      <c r="Q240" s="31"/>
    </row>
    <row r="241" spans="1:17" ht="14.45" customHeight="1" x14ac:dyDescent="0.2">
      <c r="A241" s="63" t="s">
        <v>89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29">
        <v>6905</v>
      </c>
      <c r="L241" s="29">
        <v>5297</v>
      </c>
      <c r="M241" s="29">
        <v>1262</v>
      </c>
      <c r="N241" s="29">
        <v>373</v>
      </c>
      <c r="O241" s="30"/>
      <c r="P241" s="29">
        <v>24.4</v>
      </c>
      <c r="Q241" s="31"/>
    </row>
    <row r="242" spans="1:17" ht="15" x14ac:dyDescent="0.2">
      <c r="A242" s="63" t="s">
        <v>90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29">
        <v>5512</v>
      </c>
      <c r="L242" s="30"/>
      <c r="M242" s="30"/>
      <c r="N242" s="30"/>
      <c r="O242" s="30"/>
      <c r="P242" s="30"/>
      <c r="Q242" s="31"/>
    </row>
    <row r="243" spans="1:17" ht="14.45" customHeight="1" x14ac:dyDescent="0.2">
      <c r="A243" s="63" t="s">
        <v>91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29">
        <v>3102</v>
      </c>
      <c r="L243" s="30"/>
      <c r="M243" s="30"/>
      <c r="N243" s="30"/>
      <c r="O243" s="30"/>
      <c r="P243" s="30"/>
      <c r="Q243" s="31"/>
    </row>
    <row r="244" spans="1:17" ht="14.45" customHeight="1" x14ac:dyDescent="0.2">
      <c r="A244" s="65" t="s">
        <v>295</v>
      </c>
      <c r="B244" s="64"/>
      <c r="C244" s="64"/>
      <c r="D244" s="64"/>
      <c r="E244" s="64"/>
      <c r="F244" s="64"/>
      <c r="G244" s="64"/>
      <c r="H244" s="64"/>
      <c r="I244" s="64"/>
      <c r="J244" s="64"/>
      <c r="K244" s="30"/>
      <c r="L244" s="30"/>
      <c r="M244" s="30"/>
      <c r="N244" s="30"/>
      <c r="O244" s="30"/>
      <c r="P244" s="30"/>
      <c r="Q244" s="31"/>
    </row>
    <row r="245" spans="1:17" ht="14.45" customHeight="1" x14ac:dyDescent="0.2">
      <c r="A245" s="63" t="s">
        <v>93</v>
      </c>
      <c r="B245" s="64"/>
      <c r="C245" s="64"/>
      <c r="D245" s="64"/>
      <c r="E245" s="64"/>
      <c r="F245" s="64"/>
      <c r="G245" s="64"/>
      <c r="H245" s="64"/>
      <c r="I245" s="64"/>
      <c r="J245" s="64"/>
      <c r="K245" s="29">
        <v>15519</v>
      </c>
      <c r="L245" s="30"/>
      <c r="M245" s="30"/>
      <c r="N245" s="30"/>
      <c r="O245" s="30"/>
      <c r="P245" s="29">
        <v>24.4</v>
      </c>
      <c r="Q245" s="31"/>
    </row>
    <row r="246" spans="1:17" ht="14.45" customHeight="1" x14ac:dyDescent="0.2">
      <c r="A246" s="63" t="s">
        <v>94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30"/>
      <c r="L246" s="30"/>
      <c r="M246" s="30"/>
      <c r="N246" s="30"/>
      <c r="O246" s="30"/>
      <c r="P246" s="30"/>
      <c r="Q246" s="31"/>
    </row>
    <row r="247" spans="1:17" ht="14.45" customHeight="1" x14ac:dyDescent="0.2">
      <c r="A247" s="63" t="s">
        <v>95</v>
      </c>
      <c r="B247" s="64"/>
      <c r="C247" s="64"/>
      <c r="D247" s="64"/>
      <c r="E247" s="64"/>
      <c r="F247" s="64"/>
      <c r="G247" s="64"/>
      <c r="H247" s="64"/>
      <c r="I247" s="64"/>
      <c r="J247" s="64"/>
      <c r="K247" s="29">
        <v>346</v>
      </c>
      <c r="L247" s="30"/>
      <c r="M247" s="30"/>
      <c r="N247" s="30"/>
      <c r="O247" s="30"/>
      <c r="P247" s="30"/>
      <c r="Q247" s="31"/>
    </row>
    <row r="248" spans="1:17" ht="14.45" customHeight="1" x14ac:dyDescent="0.2">
      <c r="A248" s="63" t="s">
        <v>96</v>
      </c>
      <c r="B248" s="64"/>
      <c r="C248" s="64"/>
      <c r="D248" s="64"/>
      <c r="E248" s="64"/>
      <c r="F248" s="64"/>
      <c r="G248" s="64"/>
      <c r="H248" s="64"/>
      <c r="I248" s="64"/>
      <c r="J248" s="64"/>
      <c r="K248" s="29">
        <v>1262</v>
      </c>
      <c r="L248" s="30"/>
      <c r="M248" s="30"/>
      <c r="N248" s="30"/>
      <c r="O248" s="30"/>
      <c r="P248" s="30"/>
      <c r="Q248" s="31"/>
    </row>
    <row r="249" spans="1:17" ht="14.45" customHeight="1" x14ac:dyDescent="0.2">
      <c r="A249" s="63" t="s">
        <v>97</v>
      </c>
      <c r="B249" s="64"/>
      <c r="C249" s="64"/>
      <c r="D249" s="64"/>
      <c r="E249" s="64"/>
      <c r="F249" s="64"/>
      <c r="G249" s="64"/>
      <c r="H249" s="64"/>
      <c r="I249" s="64"/>
      <c r="J249" s="64"/>
      <c r="K249" s="29">
        <v>5670</v>
      </c>
      <c r="L249" s="30"/>
      <c r="M249" s="30"/>
      <c r="N249" s="30"/>
      <c r="O249" s="30"/>
      <c r="P249" s="30"/>
      <c r="Q249" s="31"/>
    </row>
    <row r="250" spans="1:17" ht="14.45" customHeight="1" x14ac:dyDescent="0.2">
      <c r="A250" s="63" t="s">
        <v>98</v>
      </c>
      <c r="B250" s="64"/>
      <c r="C250" s="64"/>
      <c r="D250" s="64"/>
      <c r="E250" s="64"/>
      <c r="F250" s="64"/>
      <c r="G250" s="64"/>
      <c r="H250" s="64"/>
      <c r="I250" s="64"/>
      <c r="J250" s="64"/>
      <c r="K250" s="29">
        <v>5512</v>
      </c>
      <c r="L250" s="30"/>
      <c r="M250" s="30"/>
      <c r="N250" s="30"/>
      <c r="O250" s="30"/>
      <c r="P250" s="30"/>
      <c r="Q250" s="31"/>
    </row>
    <row r="251" spans="1:17" ht="14.45" customHeight="1" x14ac:dyDescent="0.2">
      <c r="A251" s="63" t="s">
        <v>99</v>
      </c>
      <c r="B251" s="64"/>
      <c r="C251" s="64"/>
      <c r="D251" s="64"/>
      <c r="E251" s="64"/>
      <c r="F251" s="64"/>
      <c r="G251" s="64"/>
      <c r="H251" s="64"/>
      <c r="I251" s="64"/>
      <c r="J251" s="64"/>
      <c r="K251" s="29">
        <v>3102</v>
      </c>
      <c r="L251" s="30"/>
      <c r="M251" s="30"/>
      <c r="N251" s="30"/>
      <c r="O251" s="30"/>
      <c r="P251" s="30"/>
      <c r="Q251" s="31"/>
    </row>
    <row r="252" spans="1:17" ht="14.45" customHeight="1" x14ac:dyDescent="0.2">
      <c r="A252" s="65" t="s">
        <v>296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36">
        <v>15519</v>
      </c>
      <c r="L252" s="30"/>
      <c r="M252" s="30"/>
      <c r="N252" s="30"/>
      <c r="O252" s="30"/>
      <c r="P252" s="36">
        <v>24.4</v>
      </c>
      <c r="Q252" s="31"/>
    </row>
    <row r="253" spans="1:17" ht="14.45" customHeight="1" x14ac:dyDescent="0.2">
      <c r="A253" s="66" t="s">
        <v>555</v>
      </c>
      <c r="B253" s="67"/>
      <c r="C253" s="67"/>
      <c r="D253" s="53"/>
      <c r="E253" s="53"/>
      <c r="F253" s="53"/>
      <c r="G253" s="53"/>
      <c r="H253" s="53"/>
      <c r="I253" s="53"/>
      <c r="J253" s="54"/>
      <c r="K253" s="55">
        <v>0</v>
      </c>
      <c r="L253" s="30"/>
      <c r="M253" s="30"/>
      <c r="N253" s="30"/>
      <c r="O253" s="36"/>
      <c r="P253" s="30"/>
      <c r="Q253" s="36"/>
    </row>
    <row r="254" spans="1:17" ht="14.45" customHeight="1" x14ac:dyDescent="0.2">
      <c r="A254" s="68" t="s">
        <v>562</v>
      </c>
      <c r="B254" s="69"/>
      <c r="C254" s="69"/>
      <c r="D254" s="69"/>
      <c r="E254" s="69"/>
      <c r="F254" s="69"/>
      <c r="G254" s="69"/>
      <c r="H254" s="69"/>
      <c r="I254" s="69"/>
      <c r="J254" s="87"/>
      <c r="K254" s="58">
        <f>ROUND(K252*K253,0)</f>
        <v>0</v>
      </c>
      <c r="L254" s="59"/>
      <c r="M254" s="59"/>
      <c r="N254" s="59"/>
      <c r="O254" s="60"/>
      <c r="P254" s="59"/>
      <c r="Q254" s="60"/>
    </row>
    <row r="255" spans="1:17" ht="14.45" customHeight="1" x14ac:dyDescent="0.25">
      <c r="A255" s="70" t="s">
        <v>297</v>
      </c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</row>
    <row r="256" spans="1:17" ht="14.45" customHeight="1" x14ac:dyDescent="0.25">
      <c r="A256" s="63" t="s">
        <v>298</v>
      </c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</row>
    <row r="257" spans="1:17" ht="67.5" x14ac:dyDescent="0.2">
      <c r="A257" s="26" t="s">
        <v>68</v>
      </c>
      <c r="B257" s="27" t="s">
        <v>272</v>
      </c>
      <c r="C257" s="43" t="s">
        <v>299</v>
      </c>
      <c r="D257" s="47" t="s">
        <v>274</v>
      </c>
      <c r="E257" s="28" t="s">
        <v>300</v>
      </c>
      <c r="F257" s="29">
        <v>54702.55</v>
      </c>
      <c r="G257" s="29">
        <v>42676.47</v>
      </c>
      <c r="H257" s="29">
        <v>11995.35</v>
      </c>
      <c r="I257" s="29">
        <v>3925.62</v>
      </c>
      <c r="J257" s="30"/>
      <c r="K257" s="30">
        <v>1641</v>
      </c>
      <c r="L257" s="30">
        <v>1280</v>
      </c>
      <c r="M257" s="30">
        <v>360</v>
      </c>
      <c r="N257" s="30">
        <v>118</v>
      </c>
      <c r="O257" s="30">
        <v>190.24</v>
      </c>
      <c r="P257" s="30">
        <v>5.71</v>
      </c>
      <c r="Q257" s="31"/>
    </row>
    <row r="258" spans="1:17" ht="14.45" customHeight="1" x14ac:dyDescent="0.2">
      <c r="A258" s="63" t="s">
        <v>89</v>
      </c>
      <c r="B258" s="64"/>
      <c r="C258" s="64"/>
      <c r="D258" s="64"/>
      <c r="E258" s="64"/>
      <c r="F258" s="64"/>
      <c r="G258" s="64"/>
      <c r="H258" s="64"/>
      <c r="I258" s="64"/>
      <c r="J258" s="64"/>
      <c r="K258" s="29">
        <v>1641</v>
      </c>
      <c r="L258" s="29">
        <v>1280</v>
      </c>
      <c r="M258" s="29">
        <v>360</v>
      </c>
      <c r="N258" s="29">
        <v>118</v>
      </c>
      <c r="O258" s="30"/>
      <c r="P258" s="29">
        <v>5.71</v>
      </c>
      <c r="Q258" s="31"/>
    </row>
    <row r="259" spans="1:17" ht="14.45" customHeight="1" x14ac:dyDescent="0.2">
      <c r="A259" s="63" t="s">
        <v>90</v>
      </c>
      <c r="B259" s="64"/>
      <c r="C259" s="64"/>
      <c r="D259" s="64"/>
      <c r="E259" s="64"/>
      <c r="F259" s="64"/>
      <c r="G259" s="64"/>
      <c r="H259" s="64"/>
      <c r="I259" s="64"/>
      <c r="J259" s="64"/>
      <c r="K259" s="29">
        <v>1370</v>
      </c>
      <c r="L259" s="30"/>
      <c r="M259" s="30"/>
      <c r="N259" s="30"/>
      <c r="O259" s="30"/>
      <c r="P259" s="30"/>
      <c r="Q259" s="31"/>
    </row>
    <row r="260" spans="1:17" ht="14.45" customHeight="1" x14ac:dyDescent="0.2">
      <c r="A260" s="63" t="s">
        <v>91</v>
      </c>
      <c r="B260" s="64"/>
      <c r="C260" s="64"/>
      <c r="D260" s="64"/>
      <c r="E260" s="64"/>
      <c r="F260" s="64"/>
      <c r="G260" s="64"/>
      <c r="H260" s="64"/>
      <c r="I260" s="64"/>
      <c r="J260" s="64"/>
      <c r="K260" s="29">
        <v>783</v>
      </c>
      <c r="L260" s="30"/>
      <c r="M260" s="30"/>
      <c r="N260" s="30"/>
      <c r="O260" s="30"/>
      <c r="P260" s="30"/>
      <c r="Q260" s="31"/>
    </row>
    <row r="261" spans="1:17" ht="14.45" customHeight="1" x14ac:dyDescent="0.2">
      <c r="A261" s="65" t="s">
        <v>301</v>
      </c>
      <c r="B261" s="64"/>
      <c r="C261" s="64"/>
      <c r="D261" s="64"/>
      <c r="E261" s="64"/>
      <c r="F261" s="64"/>
      <c r="G261" s="64"/>
      <c r="H261" s="64"/>
      <c r="I261" s="64"/>
      <c r="J261" s="64"/>
      <c r="K261" s="30"/>
      <c r="L261" s="30"/>
      <c r="M261" s="30"/>
      <c r="N261" s="30"/>
      <c r="O261" s="30"/>
      <c r="P261" s="30"/>
      <c r="Q261" s="31"/>
    </row>
    <row r="262" spans="1:17" ht="14.45" customHeight="1" x14ac:dyDescent="0.2">
      <c r="A262" s="63" t="s">
        <v>93</v>
      </c>
      <c r="B262" s="64"/>
      <c r="C262" s="64"/>
      <c r="D262" s="64"/>
      <c r="E262" s="64"/>
      <c r="F262" s="64"/>
      <c r="G262" s="64"/>
      <c r="H262" s="64"/>
      <c r="I262" s="64"/>
      <c r="J262" s="64"/>
      <c r="K262" s="29">
        <v>3794</v>
      </c>
      <c r="L262" s="30"/>
      <c r="M262" s="30"/>
      <c r="N262" s="30"/>
      <c r="O262" s="30"/>
      <c r="P262" s="29">
        <v>5.71</v>
      </c>
      <c r="Q262" s="31"/>
    </row>
    <row r="263" spans="1:17" ht="14.45" customHeight="1" x14ac:dyDescent="0.2">
      <c r="A263" s="63" t="s">
        <v>94</v>
      </c>
      <c r="B263" s="64"/>
      <c r="C263" s="64"/>
      <c r="D263" s="64"/>
      <c r="E263" s="64"/>
      <c r="F263" s="64"/>
      <c r="G263" s="64"/>
      <c r="H263" s="64"/>
      <c r="I263" s="64"/>
      <c r="J263" s="64"/>
      <c r="K263" s="30"/>
      <c r="L263" s="30"/>
      <c r="M263" s="30"/>
      <c r="N263" s="30"/>
      <c r="O263" s="30"/>
      <c r="P263" s="30"/>
      <c r="Q263" s="31"/>
    </row>
    <row r="264" spans="1:17" ht="14.45" customHeight="1" x14ac:dyDescent="0.2">
      <c r="A264" s="63" t="s">
        <v>95</v>
      </c>
      <c r="B264" s="64"/>
      <c r="C264" s="64"/>
      <c r="D264" s="64"/>
      <c r="E264" s="64"/>
      <c r="F264" s="64"/>
      <c r="G264" s="64"/>
      <c r="H264" s="64"/>
      <c r="I264" s="64"/>
      <c r="J264" s="64"/>
      <c r="K264" s="29">
        <v>1</v>
      </c>
      <c r="L264" s="30"/>
      <c r="M264" s="30"/>
      <c r="N264" s="30"/>
      <c r="O264" s="30"/>
      <c r="P264" s="30"/>
      <c r="Q264" s="31"/>
    </row>
    <row r="265" spans="1:17" ht="14.45" customHeight="1" x14ac:dyDescent="0.2">
      <c r="A265" s="63" t="s">
        <v>96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29">
        <v>360</v>
      </c>
      <c r="L265" s="30"/>
      <c r="M265" s="30"/>
      <c r="N265" s="30"/>
      <c r="O265" s="30"/>
      <c r="P265" s="30"/>
      <c r="Q265" s="31"/>
    </row>
    <row r="266" spans="1:17" ht="14.45" customHeight="1" x14ac:dyDescent="0.2">
      <c r="A266" s="63" t="s">
        <v>97</v>
      </c>
      <c r="B266" s="64"/>
      <c r="C266" s="64"/>
      <c r="D266" s="64"/>
      <c r="E266" s="64"/>
      <c r="F266" s="64"/>
      <c r="G266" s="64"/>
      <c r="H266" s="64"/>
      <c r="I266" s="64"/>
      <c r="J266" s="64"/>
      <c r="K266" s="29">
        <v>1398</v>
      </c>
      <c r="L266" s="30"/>
      <c r="M266" s="30"/>
      <c r="N266" s="30"/>
      <c r="O266" s="30"/>
      <c r="P266" s="30"/>
      <c r="Q266" s="31"/>
    </row>
    <row r="267" spans="1:17" ht="14.45" customHeight="1" x14ac:dyDescent="0.2">
      <c r="A267" s="63" t="s">
        <v>98</v>
      </c>
      <c r="B267" s="64"/>
      <c r="C267" s="64"/>
      <c r="D267" s="64"/>
      <c r="E267" s="64"/>
      <c r="F267" s="64"/>
      <c r="G267" s="64"/>
      <c r="H267" s="64"/>
      <c r="I267" s="64"/>
      <c r="J267" s="64"/>
      <c r="K267" s="29">
        <v>1370</v>
      </c>
      <c r="L267" s="30"/>
      <c r="M267" s="30"/>
      <c r="N267" s="30"/>
      <c r="O267" s="30"/>
      <c r="P267" s="30"/>
      <c r="Q267" s="31"/>
    </row>
    <row r="268" spans="1:17" ht="14.45" customHeight="1" x14ac:dyDescent="0.2">
      <c r="A268" s="63" t="s">
        <v>99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29">
        <v>783</v>
      </c>
      <c r="L268" s="30"/>
      <c r="M268" s="30"/>
      <c r="N268" s="30"/>
      <c r="O268" s="30"/>
      <c r="P268" s="30"/>
      <c r="Q268" s="31"/>
    </row>
    <row r="269" spans="1:17" ht="14.45" customHeight="1" x14ac:dyDescent="0.2">
      <c r="A269" s="65" t="s">
        <v>302</v>
      </c>
      <c r="B269" s="64"/>
      <c r="C269" s="64"/>
      <c r="D269" s="64"/>
      <c r="E269" s="64"/>
      <c r="F269" s="64"/>
      <c r="G269" s="64"/>
      <c r="H269" s="64"/>
      <c r="I269" s="64"/>
      <c r="J269" s="64"/>
      <c r="K269" s="36">
        <v>3794</v>
      </c>
      <c r="L269" s="30"/>
      <c r="M269" s="30"/>
      <c r="N269" s="30"/>
      <c r="O269" s="30"/>
      <c r="P269" s="36">
        <v>5.71</v>
      </c>
      <c r="Q269" s="31"/>
    </row>
    <row r="270" spans="1:17" ht="14.45" customHeight="1" x14ac:dyDescent="0.2">
      <c r="A270" s="66" t="s">
        <v>555</v>
      </c>
      <c r="B270" s="67"/>
      <c r="C270" s="67"/>
      <c r="D270" s="53"/>
      <c r="E270" s="53"/>
      <c r="F270" s="53"/>
      <c r="G270" s="53"/>
      <c r="H270" s="53"/>
      <c r="I270" s="53"/>
      <c r="J270" s="54"/>
      <c r="K270" s="55">
        <v>0</v>
      </c>
      <c r="L270" s="30"/>
      <c r="M270" s="30"/>
      <c r="N270" s="30"/>
      <c r="O270" s="36"/>
      <c r="P270" s="30"/>
      <c r="Q270" s="36"/>
    </row>
    <row r="271" spans="1:17" ht="14.45" customHeight="1" x14ac:dyDescent="0.2">
      <c r="A271" s="68" t="s">
        <v>563</v>
      </c>
      <c r="B271" s="69"/>
      <c r="C271" s="69"/>
      <c r="D271" s="69"/>
      <c r="E271" s="69"/>
      <c r="F271" s="69"/>
      <c r="G271" s="69"/>
      <c r="H271" s="69"/>
      <c r="I271" s="69"/>
      <c r="J271" s="87"/>
      <c r="K271" s="58">
        <f>ROUND(K269*K270,0)</f>
        <v>0</v>
      </c>
      <c r="L271" s="59"/>
      <c r="M271" s="59"/>
      <c r="N271" s="59"/>
      <c r="O271" s="60"/>
      <c r="P271" s="59"/>
      <c r="Q271" s="60"/>
    </row>
    <row r="272" spans="1:17" ht="15" x14ac:dyDescent="0.25">
      <c r="A272" s="70" t="s">
        <v>303</v>
      </c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</row>
    <row r="273" spans="1:17" ht="14.45" customHeight="1" x14ac:dyDescent="0.25">
      <c r="A273" s="63" t="s">
        <v>298</v>
      </c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</row>
    <row r="274" spans="1:17" ht="55.5" x14ac:dyDescent="0.2">
      <c r="A274" s="26" t="s">
        <v>73</v>
      </c>
      <c r="B274" s="27" t="s">
        <v>276</v>
      </c>
      <c r="C274" s="43" t="s">
        <v>304</v>
      </c>
      <c r="D274" s="47" t="s">
        <v>274</v>
      </c>
      <c r="E274" s="28" t="s">
        <v>281</v>
      </c>
      <c r="F274" s="29">
        <v>12982.42</v>
      </c>
      <c r="G274" s="29">
        <v>12755.27</v>
      </c>
      <c r="H274" s="29">
        <v>114.11</v>
      </c>
      <c r="I274" s="29">
        <v>15.76</v>
      </c>
      <c r="J274" s="30"/>
      <c r="K274" s="30">
        <v>1168</v>
      </c>
      <c r="L274" s="30">
        <v>1148</v>
      </c>
      <c r="M274" s="30">
        <v>10</v>
      </c>
      <c r="N274" s="30">
        <v>1</v>
      </c>
      <c r="O274" s="30">
        <v>59.92</v>
      </c>
      <c r="P274" s="30">
        <v>5.39</v>
      </c>
      <c r="Q274" s="31"/>
    </row>
    <row r="275" spans="1:17" ht="14.45" customHeight="1" x14ac:dyDescent="0.25">
      <c r="A275" s="63" t="s">
        <v>292</v>
      </c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</row>
    <row r="276" spans="1:17" ht="55.5" x14ac:dyDescent="0.2">
      <c r="A276" s="26" t="s">
        <v>78</v>
      </c>
      <c r="B276" s="27" t="s">
        <v>305</v>
      </c>
      <c r="C276" s="43" t="s">
        <v>306</v>
      </c>
      <c r="D276" s="47" t="s">
        <v>307</v>
      </c>
      <c r="E276" s="28" t="s">
        <v>288</v>
      </c>
      <c r="F276" s="29">
        <v>18746.62</v>
      </c>
      <c r="G276" s="29">
        <v>16556.84</v>
      </c>
      <c r="H276" s="29">
        <v>1702.11</v>
      </c>
      <c r="I276" s="29">
        <v>380.19</v>
      </c>
      <c r="J276" s="30"/>
      <c r="K276" s="30">
        <v>1875</v>
      </c>
      <c r="L276" s="30">
        <v>1656</v>
      </c>
      <c r="M276" s="30">
        <v>170</v>
      </c>
      <c r="N276" s="30">
        <v>38</v>
      </c>
      <c r="O276" s="30">
        <v>76.040000000000006</v>
      </c>
      <c r="P276" s="30">
        <v>7.6</v>
      </c>
      <c r="Q276" s="31"/>
    </row>
    <row r="277" spans="1:17" ht="14.45" customHeight="1" x14ac:dyDescent="0.25">
      <c r="A277" s="63" t="s">
        <v>308</v>
      </c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</row>
    <row r="278" spans="1:17" ht="55.5" x14ac:dyDescent="0.2">
      <c r="A278" s="26" t="s">
        <v>82</v>
      </c>
      <c r="B278" s="27" t="s">
        <v>305</v>
      </c>
      <c r="C278" s="43" t="s">
        <v>309</v>
      </c>
      <c r="D278" s="47" t="s">
        <v>307</v>
      </c>
      <c r="E278" s="28" t="s">
        <v>286</v>
      </c>
      <c r="F278" s="29">
        <v>52551.95</v>
      </c>
      <c r="G278" s="29">
        <v>16556.84</v>
      </c>
      <c r="H278" s="29">
        <v>1702.11</v>
      </c>
      <c r="I278" s="29">
        <v>380.19</v>
      </c>
      <c r="J278" s="30"/>
      <c r="K278" s="30">
        <v>15766</v>
      </c>
      <c r="L278" s="30">
        <v>4967</v>
      </c>
      <c r="M278" s="30">
        <v>511</v>
      </c>
      <c r="N278" s="30">
        <v>114</v>
      </c>
      <c r="O278" s="30">
        <v>76.040000000000006</v>
      </c>
      <c r="P278" s="30">
        <v>22.81</v>
      </c>
      <c r="Q278" s="31"/>
    </row>
    <row r="279" spans="1:17" ht="14.45" customHeight="1" x14ac:dyDescent="0.25">
      <c r="A279" s="63" t="s">
        <v>310</v>
      </c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</row>
    <row r="280" spans="1:17" ht="14.45" customHeight="1" x14ac:dyDescent="0.2">
      <c r="A280" s="26" t="s">
        <v>86</v>
      </c>
      <c r="B280" s="27" t="s">
        <v>311</v>
      </c>
      <c r="C280" s="43" t="s">
        <v>312</v>
      </c>
      <c r="D280" s="47" t="s">
        <v>37</v>
      </c>
      <c r="E280" s="28" t="s">
        <v>313</v>
      </c>
      <c r="F280" s="29">
        <v>22198.03</v>
      </c>
      <c r="G280" s="29">
        <v>21772.28</v>
      </c>
      <c r="H280" s="29">
        <v>269.70999999999998</v>
      </c>
      <c r="I280" s="29">
        <v>58.45</v>
      </c>
      <c r="J280" s="30"/>
      <c r="K280" s="30">
        <v>160</v>
      </c>
      <c r="L280" s="30">
        <v>157</v>
      </c>
      <c r="M280" s="30">
        <v>2</v>
      </c>
      <c r="N280" s="30"/>
      <c r="O280" s="30">
        <v>112.75</v>
      </c>
      <c r="P280" s="30">
        <v>0.81</v>
      </c>
      <c r="Q280" s="31"/>
    </row>
    <row r="281" spans="1:17" ht="14.45" customHeight="1" x14ac:dyDescent="0.2">
      <c r="A281" s="63" t="s">
        <v>89</v>
      </c>
      <c r="B281" s="64"/>
      <c r="C281" s="64"/>
      <c r="D281" s="64"/>
      <c r="E281" s="64"/>
      <c r="F281" s="64"/>
      <c r="G281" s="64"/>
      <c r="H281" s="64"/>
      <c r="I281" s="64"/>
      <c r="J281" s="64"/>
      <c r="K281" s="29">
        <v>18969</v>
      </c>
      <c r="L281" s="29">
        <v>7928</v>
      </c>
      <c r="M281" s="29">
        <v>693</v>
      </c>
      <c r="N281" s="29">
        <v>153</v>
      </c>
      <c r="O281" s="30"/>
      <c r="P281" s="29">
        <v>36.61</v>
      </c>
      <c r="Q281" s="31"/>
    </row>
    <row r="282" spans="1:17" ht="14.45" customHeight="1" x14ac:dyDescent="0.2">
      <c r="A282" s="63" t="s">
        <v>90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29">
        <v>7910</v>
      </c>
      <c r="L282" s="30"/>
      <c r="M282" s="30"/>
      <c r="N282" s="30"/>
      <c r="O282" s="30"/>
      <c r="P282" s="30"/>
      <c r="Q282" s="31"/>
    </row>
    <row r="283" spans="1:17" ht="14.45" customHeight="1" x14ac:dyDescent="0.2">
      <c r="A283" s="63" t="s">
        <v>91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29">
        <v>4506</v>
      </c>
      <c r="L283" s="30"/>
      <c r="M283" s="30"/>
      <c r="N283" s="30"/>
      <c r="O283" s="30"/>
      <c r="P283" s="30"/>
      <c r="Q283" s="31"/>
    </row>
    <row r="284" spans="1:17" ht="14.45" customHeight="1" x14ac:dyDescent="0.2">
      <c r="A284" s="65" t="s">
        <v>314</v>
      </c>
      <c r="B284" s="64"/>
      <c r="C284" s="64"/>
      <c r="D284" s="64"/>
      <c r="E284" s="64"/>
      <c r="F284" s="64"/>
      <c r="G284" s="64"/>
      <c r="H284" s="64"/>
      <c r="I284" s="64"/>
      <c r="J284" s="64"/>
      <c r="K284" s="30"/>
      <c r="L284" s="30"/>
      <c r="M284" s="30"/>
      <c r="N284" s="30"/>
      <c r="O284" s="30"/>
      <c r="P284" s="30"/>
      <c r="Q284" s="31"/>
    </row>
    <row r="285" spans="1:17" ht="14.45" customHeight="1" x14ac:dyDescent="0.2">
      <c r="A285" s="63" t="s">
        <v>93</v>
      </c>
      <c r="B285" s="64"/>
      <c r="C285" s="64"/>
      <c r="D285" s="64"/>
      <c r="E285" s="64"/>
      <c r="F285" s="64"/>
      <c r="G285" s="64"/>
      <c r="H285" s="64"/>
      <c r="I285" s="64"/>
      <c r="J285" s="64"/>
      <c r="K285" s="29">
        <v>31385</v>
      </c>
      <c r="L285" s="30"/>
      <c r="M285" s="30"/>
      <c r="N285" s="30"/>
      <c r="O285" s="30"/>
      <c r="P285" s="29">
        <v>36.61</v>
      </c>
      <c r="Q285" s="31"/>
    </row>
    <row r="286" spans="1:17" ht="14.45" customHeight="1" x14ac:dyDescent="0.2">
      <c r="A286" s="63" t="s">
        <v>94</v>
      </c>
      <c r="B286" s="64"/>
      <c r="C286" s="64"/>
      <c r="D286" s="64"/>
      <c r="E286" s="64"/>
      <c r="F286" s="64"/>
      <c r="G286" s="64"/>
      <c r="H286" s="64"/>
      <c r="I286" s="64"/>
      <c r="J286" s="64"/>
      <c r="K286" s="30"/>
      <c r="L286" s="30"/>
      <c r="M286" s="30"/>
      <c r="N286" s="30"/>
      <c r="O286" s="30"/>
      <c r="P286" s="30"/>
      <c r="Q286" s="31"/>
    </row>
    <row r="287" spans="1:17" ht="14.45" customHeight="1" x14ac:dyDescent="0.2">
      <c r="A287" s="63" t="s">
        <v>95</v>
      </c>
      <c r="B287" s="64"/>
      <c r="C287" s="64"/>
      <c r="D287" s="64"/>
      <c r="E287" s="64"/>
      <c r="F287" s="64"/>
      <c r="G287" s="64"/>
      <c r="H287" s="64"/>
      <c r="I287" s="64"/>
      <c r="J287" s="64"/>
      <c r="K287" s="29">
        <v>10348</v>
      </c>
      <c r="L287" s="30"/>
      <c r="M287" s="30"/>
      <c r="N287" s="30"/>
      <c r="O287" s="30"/>
      <c r="P287" s="30"/>
      <c r="Q287" s="31"/>
    </row>
    <row r="288" spans="1:17" ht="14.45" customHeight="1" x14ac:dyDescent="0.2">
      <c r="A288" s="63" t="s">
        <v>96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29">
        <v>693</v>
      </c>
      <c r="L288" s="30"/>
      <c r="M288" s="30"/>
      <c r="N288" s="30"/>
      <c r="O288" s="30"/>
      <c r="P288" s="30"/>
      <c r="Q288" s="31"/>
    </row>
    <row r="289" spans="1:17" ht="14.45" customHeight="1" x14ac:dyDescent="0.2">
      <c r="A289" s="63" t="s">
        <v>97</v>
      </c>
      <c r="B289" s="64"/>
      <c r="C289" s="64"/>
      <c r="D289" s="64"/>
      <c r="E289" s="64"/>
      <c r="F289" s="64"/>
      <c r="G289" s="64"/>
      <c r="H289" s="64"/>
      <c r="I289" s="64"/>
      <c r="J289" s="64"/>
      <c r="K289" s="29">
        <v>8081</v>
      </c>
      <c r="L289" s="30"/>
      <c r="M289" s="30"/>
      <c r="N289" s="30"/>
      <c r="O289" s="30"/>
      <c r="P289" s="30"/>
      <c r="Q289" s="31"/>
    </row>
    <row r="290" spans="1:17" ht="14.45" customHeight="1" x14ac:dyDescent="0.2">
      <c r="A290" s="63" t="s">
        <v>98</v>
      </c>
      <c r="B290" s="64"/>
      <c r="C290" s="64"/>
      <c r="D290" s="64"/>
      <c r="E290" s="64"/>
      <c r="F290" s="64"/>
      <c r="G290" s="64"/>
      <c r="H290" s="64"/>
      <c r="I290" s="64"/>
      <c r="J290" s="64"/>
      <c r="K290" s="29">
        <v>7910</v>
      </c>
      <c r="L290" s="30"/>
      <c r="M290" s="30"/>
      <c r="N290" s="30"/>
      <c r="O290" s="30"/>
      <c r="P290" s="30"/>
      <c r="Q290" s="31"/>
    </row>
    <row r="291" spans="1:17" ht="14.45" customHeight="1" x14ac:dyDescent="0.2">
      <c r="A291" s="63" t="s">
        <v>99</v>
      </c>
      <c r="B291" s="64"/>
      <c r="C291" s="64"/>
      <c r="D291" s="64"/>
      <c r="E291" s="64"/>
      <c r="F291" s="64"/>
      <c r="G291" s="64"/>
      <c r="H291" s="64"/>
      <c r="I291" s="64"/>
      <c r="J291" s="64"/>
      <c r="K291" s="29">
        <v>4506</v>
      </c>
      <c r="L291" s="30"/>
      <c r="M291" s="30"/>
      <c r="N291" s="30"/>
      <c r="O291" s="30"/>
      <c r="P291" s="30"/>
      <c r="Q291" s="31"/>
    </row>
    <row r="292" spans="1:17" ht="15" x14ac:dyDescent="0.2">
      <c r="A292" s="65" t="s">
        <v>315</v>
      </c>
      <c r="B292" s="64"/>
      <c r="C292" s="64"/>
      <c r="D292" s="64"/>
      <c r="E292" s="64"/>
      <c r="F292" s="64"/>
      <c r="G292" s="64"/>
      <c r="H292" s="64"/>
      <c r="I292" s="64"/>
      <c r="J292" s="64"/>
      <c r="K292" s="36">
        <v>31385</v>
      </c>
      <c r="L292" s="30"/>
      <c r="M292" s="30"/>
      <c r="N292" s="30"/>
      <c r="O292" s="30"/>
      <c r="P292" s="36">
        <v>36.61</v>
      </c>
      <c r="Q292" s="31"/>
    </row>
    <row r="293" spans="1:17" x14ac:dyDescent="0.2">
      <c r="A293" s="66" t="s">
        <v>555</v>
      </c>
      <c r="B293" s="67"/>
      <c r="C293" s="67"/>
      <c r="D293" s="53"/>
      <c r="E293" s="53"/>
      <c r="F293" s="53"/>
      <c r="G293" s="53"/>
      <c r="H293" s="53"/>
      <c r="I293" s="53"/>
      <c r="J293" s="54"/>
      <c r="K293" s="55">
        <v>0</v>
      </c>
      <c r="L293" s="30"/>
      <c r="M293" s="30"/>
      <c r="N293" s="30"/>
      <c r="O293" s="36"/>
      <c r="P293" s="30"/>
      <c r="Q293" s="36"/>
    </row>
    <row r="294" spans="1:17" x14ac:dyDescent="0.2">
      <c r="A294" s="68" t="s">
        <v>564</v>
      </c>
      <c r="B294" s="69"/>
      <c r="C294" s="69"/>
      <c r="D294" s="69"/>
      <c r="E294" s="69"/>
      <c r="F294" s="69"/>
      <c r="G294" s="69"/>
      <c r="H294" s="69"/>
      <c r="I294" s="69"/>
      <c r="J294" s="87"/>
      <c r="K294" s="58">
        <f>ROUND(K292*K293,0)</f>
        <v>0</v>
      </c>
      <c r="L294" s="59"/>
      <c r="M294" s="59"/>
      <c r="N294" s="59"/>
      <c r="O294" s="60"/>
      <c r="P294" s="59"/>
      <c r="Q294" s="60"/>
    </row>
    <row r="295" spans="1:17" ht="15" x14ac:dyDescent="0.25">
      <c r="A295" s="70" t="s">
        <v>316</v>
      </c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</row>
    <row r="296" spans="1:17" ht="36" x14ac:dyDescent="0.2">
      <c r="A296" s="33" t="s">
        <v>102</v>
      </c>
      <c r="B296" s="27" t="s">
        <v>103</v>
      </c>
      <c r="C296" s="44" t="s">
        <v>317</v>
      </c>
      <c r="D296" s="34" t="s">
        <v>145</v>
      </c>
      <c r="E296" s="35">
        <v>8.0909999999999993</v>
      </c>
      <c r="F296" s="60"/>
      <c r="G296" s="30"/>
      <c r="H296" s="30"/>
      <c r="I296" s="30"/>
      <c r="J296" s="30"/>
      <c r="K296" s="37">
        <f>ROUND(E296*F296,0)</f>
        <v>0</v>
      </c>
      <c r="L296" s="30"/>
      <c r="M296" s="30"/>
      <c r="N296" s="30"/>
      <c r="O296" s="30"/>
      <c r="P296" s="30"/>
      <c r="Q296" s="31"/>
    </row>
    <row r="297" spans="1:17" ht="48" x14ac:dyDescent="0.2">
      <c r="A297" s="33" t="s">
        <v>106</v>
      </c>
      <c r="B297" s="27" t="s">
        <v>103</v>
      </c>
      <c r="C297" s="44" t="s">
        <v>318</v>
      </c>
      <c r="D297" s="34" t="s">
        <v>121</v>
      </c>
      <c r="E297" s="35">
        <v>3</v>
      </c>
      <c r="F297" s="60"/>
      <c r="G297" s="30"/>
      <c r="H297" s="30"/>
      <c r="I297" s="30"/>
      <c r="J297" s="30"/>
      <c r="K297" s="37">
        <f t="shared" ref="K297:K313" si="2">ROUND(E297*F297,0)</f>
        <v>0</v>
      </c>
      <c r="L297" s="30"/>
      <c r="M297" s="30"/>
      <c r="N297" s="30"/>
      <c r="O297" s="30"/>
      <c r="P297" s="30"/>
      <c r="Q297" s="31"/>
    </row>
    <row r="298" spans="1:17" ht="36" x14ac:dyDescent="0.2">
      <c r="A298" s="33" t="s">
        <v>109</v>
      </c>
      <c r="B298" s="27" t="s">
        <v>103</v>
      </c>
      <c r="C298" s="44" t="s">
        <v>319</v>
      </c>
      <c r="D298" s="34" t="s">
        <v>121</v>
      </c>
      <c r="E298" s="35">
        <v>1</v>
      </c>
      <c r="F298" s="60"/>
      <c r="G298" s="30"/>
      <c r="H298" s="30"/>
      <c r="I298" s="30"/>
      <c r="J298" s="30"/>
      <c r="K298" s="37">
        <f t="shared" si="2"/>
        <v>0</v>
      </c>
      <c r="L298" s="30"/>
      <c r="M298" s="30"/>
      <c r="N298" s="30"/>
      <c r="O298" s="30"/>
      <c r="P298" s="30"/>
      <c r="Q298" s="31"/>
    </row>
    <row r="299" spans="1:17" ht="72" x14ac:dyDescent="0.2">
      <c r="A299" s="33" t="s">
        <v>111</v>
      </c>
      <c r="B299" s="27" t="s">
        <v>103</v>
      </c>
      <c r="C299" s="44" t="s">
        <v>320</v>
      </c>
      <c r="D299" s="34" t="s">
        <v>121</v>
      </c>
      <c r="E299" s="35">
        <v>1</v>
      </c>
      <c r="F299" s="60"/>
      <c r="G299" s="30"/>
      <c r="H299" s="30"/>
      <c r="I299" s="30"/>
      <c r="J299" s="30"/>
      <c r="K299" s="37">
        <f t="shared" si="2"/>
        <v>0</v>
      </c>
      <c r="L299" s="30"/>
      <c r="M299" s="30"/>
      <c r="N299" s="30"/>
      <c r="O299" s="30"/>
      <c r="P299" s="30"/>
      <c r="Q299" s="31"/>
    </row>
    <row r="300" spans="1:17" ht="108" x14ac:dyDescent="0.2">
      <c r="A300" s="33" t="s">
        <v>113</v>
      </c>
      <c r="B300" s="27" t="s">
        <v>103</v>
      </c>
      <c r="C300" s="44" t="s">
        <v>321</v>
      </c>
      <c r="D300" s="34" t="s">
        <v>121</v>
      </c>
      <c r="E300" s="35">
        <v>1</v>
      </c>
      <c r="F300" s="60"/>
      <c r="G300" s="30"/>
      <c r="H300" s="30"/>
      <c r="I300" s="30"/>
      <c r="J300" s="30"/>
      <c r="K300" s="37">
        <f t="shared" si="2"/>
        <v>0</v>
      </c>
      <c r="L300" s="30"/>
      <c r="M300" s="30"/>
      <c r="N300" s="30"/>
      <c r="O300" s="30"/>
      <c r="P300" s="30"/>
      <c r="Q300" s="31"/>
    </row>
    <row r="301" spans="1:17" ht="60" x14ac:dyDescent="0.2">
      <c r="A301" s="33" t="s">
        <v>116</v>
      </c>
      <c r="B301" s="27" t="s">
        <v>103</v>
      </c>
      <c r="C301" s="44" t="s">
        <v>322</v>
      </c>
      <c r="D301" s="34" t="s">
        <v>121</v>
      </c>
      <c r="E301" s="35">
        <v>1</v>
      </c>
      <c r="F301" s="60"/>
      <c r="G301" s="30"/>
      <c r="H301" s="30"/>
      <c r="I301" s="30"/>
      <c r="J301" s="30"/>
      <c r="K301" s="37">
        <f t="shared" si="2"/>
        <v>0</v>
      </c>
      <c r="L301" s="30"/>
      <c r="M301" s="30"/>
      <c r="N301" s="30"/>
      <c r="O301" s="30"/>
      <c r="P301" s="30"/>
      <c r="Q301" s="31"/>
    </row>
    <row r="302" spans="1:17" ht="60" x14ac:dyDescent="0.2">
      <c r="A302" s="33" t="s">
        <v>118</v>
      </c>
      <c r="B302" s="27" t="s">
        <v>103</v>
      </c>
      <c r="C302" s="44" t="s">
        <v>323</v>
      </c>
      <c r="D302" s="34" t="s">
        <v>121</v>
      </c>
      <c r="E302" s="35">
        <v>1</v>
      </c>
      <c r="F302" s="60"/>
      <c r="G302" s="30"/>
      <c r="H302" s="30"/>
      <c r="I302" s="30"/>
      <c r="J302" s="30"/>
      <c r="K302" s="37">
        <f t="shared" si="2"/>
        <v>0</v>
      </c>
      <c r="L302" s="30"/>
      <c r="M302" s="30"/>
      <c r="N302" s="30"/>
      <c r="O302" s="30"/>
      <c r="P302" s="30"/>
      <c r="Q302" s="31"/>
    </row>
    <row r="303" spans="1:17" ht="24" x14ac:dyDescent="0.2">
      <c r="A303" s="33" t="s">
        <v>120</v>
      </c>
      <c r="B303" s="27" t="s">
        <v>103</v>
      </c>
      <c r="C303" s="44" t="s">
        <v>324</v>
      </c>
      <c r="D303" s="34" t="s">
        <v>121</v>
      </c>
      <c r="E303" s="35">
        <v>1</v>
      </c>
      <c r="F303" s="60"/>
      <c r="G303" s="30"/>
      <c r="H303" s="30"/>
      <c r="I303" s="30"/>
      <c r="J303" s="30"/>
      <c r="K303" s="37">
        <f t="shared" si="2"/>
        <v>0</v>
      </c>
      <c r="L303" s="30"/>
      <c r="M303" s="30"/>
      <c r="N303" s="30"/>
      <c r="O303" s="30"/>
      <c r="P303" s="30"/>
      <c r="Q303" s="31"/>
    </row>
    <row r="304" spans="1:17" ht="36" x14ac:dyDescent="0.2">
      <c r="A304" s="33" t="s">
        <v>122</v>
      </c>
      <c r="B304" s="27" t="s">
        <v>103</v>
      </c>
      <c r="C304" s="44" t="s">
        <v>317</v>
      </c>
      <c r="D304" s="34" t="s">
        <v>145</v>
      </c>
      <c r="E304" s="35">
        <v>2.6970000000000001</v>
      </c>
      <c r="F304" s="60"/>
      <c r="G304" s="30"/>
      <c r="H304" s="30"/>
      <c r="I304" s="30"/>
      <c r="J304" s="30"/>
      <c r="K304" s="37">
        <f t="shared" si="2"/>
        <v>0</v>
      </c>
      <c r="L304" s="30"/>
      <c r="M304" s="30"/>
      <c r="N304" s="30"/>
      <c r="O304" s="30"/>
      <c r="P304" s="30"/>
      <c r="Q304" s="31"/>
    </row>
    <row r="305" spans="1:17" ht="36" x14ac:dyDescent="0.2">
      <c r="A305" s="33" t="s">
        <v>123</v>
      </c>
      <c r="B305" s="27" t="s">
        <v>103</v>
      </c>
      <c r="C305" s="44" t="s">
        <v>325</v>
      </c>
      <c r="D305" s="34" t="s">
        <v>121</v>
      </c>
      <c r="E305" s="35">
        <v>9</v>
      </c>
      <c r="F305" s="60"/>
      <c r="G305" s="30"/>
      <c r="H305" s="30"/>
      <c r="I305" s="30"/>
      <c r="J305" s="30"/>
      <c r="K305" s="37">
        <f t="shared" si="2"/>
        <v>0</v>
      </c>
      <c r="L305" s="30"/>
      <c r="M305" s="30"/>
      <c r="N305" s="30"/>
      <c r="O305" s="30"/>
      <c r="P305" s="30"/>
      <c r="Q305" s="31"/>
    </row>
    <row r="306" spans="1:17" ht="24" x14ac:dyDescent="0.2">
      <c r="A306" s="33" t="s">
        <v>124</v>
      </c>
      <c r="B306" s="27" t="s">
        <v>103</v>
      </c>
      <c r="C306" s="44" t="s">
        <v>326</v>
      </c>
      <c r="D306" s="34" t="s">
        <v>121</v>
      </c>
      <c r="E306" s="35">
        <v>2</v>
      </c>
      <c r="F306" s="60"/>
      <c r="G306" s="30"/>
      <c r="H306" s="30"/>
      <c r="I306" s="30"/>
      <c r="J306" s="30"/>
      <c r="K306" s="37">
        <f t="shared" si="2"/>
        <v>0</v>
      </c>
      <c r="L306" s="30"/>
      <c r="M306" s="30"/>
      <c r="N306" s="30"/>
      <c r="O306" s="30"/>
      <c r="P306" s="30"/>
      <c r="Q306" s="31"/>
    </row>
    <row r="307" spans="1:17" ht="24" x14ac:dyDescent="0.2">
      <c r="A307" s="33" t="s">
        <v>125</v>
      </c>
      <c r="B307" s="27" t="s">
        <v>103</v>
      </c>
      <c r="C307" s="44" t="s">
        <v>327</v>
      </c>
      <c r="D307" s="34" t="s">
        <v>121</v>
      </c>
      <c r="E307" s="35">
        <v>2</v>
      </c>
      <c r="F307" s="60"/>
      <c r="G307" s="30"/>
      <c r="H307" s="30"/>
      <c r="I307" s="30"/>
      <c r="J307" s="30"/>
      <c r="K307" s="37">
        <f t="shared" si="2"/>
        <v>0</v>
      </c>
      <c r="L307" s="30"/>
      <c r="M307" s="30"/>
      <c r="N307" s="30"/>
      <c r="O307" s="30"/>
      <c r="P307" s="30"/>
      <c r="Q307" s="31"/>
    </row>
    <row r="308" spans="1:17" ht="24" x14ac:dyDescent="0.2">
      <c r="A308" s="33" t="s">
        <v>126</v>
      </c>
      <c r="B308" s="27" t="s">
        <v>103</v>
      </c>
      <c r="C308" s="44" t="s">
        <v>328</v>
      </c>
      <c r="D308" s="34" t="s">
        <v>121</v>
      </c>
      <c r="E308" s="35">
        <v>2</v>
      </c>
      <c r="F308" s="60"/>
      <c r="G308" s="30"/>
      <c r="H308" s="30"/>
      <c r="I308" s="30"/>
      <c r="J308" s="30"/>
      <c r="K308" s="37">
        <f t="shared" si="2"/>
        <v>0</v>
      </c>
      <c r="L308" s="30"/>
      <c r="M308" s="30"/>
      <c r="N308" s="30"/>
      <c r="O308" s="30"/>
      <c r="P308" s="30"/>
      <c r="Q308" s="31"/>
    </row>
    <row r="309" spans="1:17" ht="24" x14ac:dyDescent="0.2">
      <c r="A309" s="33" t="s">
        <v>127</v>
      </c>
      <c r="B309" s="27" t="s">
        <v>103</v>
      </c>
      <c r="C309" s="44" t="s">
        <v>328</v>
      </c>
      <c r="D309" s="34" t="s">
        <v>121</v>
      </c>
      <c r="E309" s="35">
        <v>4</v>
      </c>
      <c r="F309" s="60"/>
      <c r="G309" s="30"/>
      <c r="H309" s="30"/>
      <c r="I309" s="30"/>
      <c r="J309" s="30"/>
      <c r="K309" s="37">
        <f t="shared" si="2"/>
        <v>0</v>
      </c>
      <c r="L309" s="30"/>
      <c r="M309" s="30"/>
      <c r="N309" s="30"/>
      <c r="O309" s="30"/>
      <c r="P309" s="30"/>
      <c r="Q309" s="31"/>
    </row>
    <row r="310" spans="1:17" ht="14.45" customHeight="1" x14ac:dyDescent="0.2">
      <c r="A310" s="33" t="s">
        <v>128</v>
      </c>
      <c r="B310" s="27" t="s">
        <v>103</v>
      </c>
      <c r="C310" s="44" t="s">
        <v>329</v>
      </c>
      <c r="D310" s="34" t="s">
        <v>121</v>
      </c>
      <c r="E310" s="35">
        <v>1</v>
      </c>
      <c r="F310" s="60"/>
      <c r="G310" s="30"/>
      <c r="H310" s="30"/>
      <c r="I310" s="30"/>
      <c r="J310" s="30"/>
      <c r="K310" s="37">
        <f t="shared" si="2"/>
        <v>0</v>
      </c>
      <c r="L310" s="30"/>
      <c r="M310" s="30"/>
      <c r="N310" s="30"/>
      <c r="O310" s="30"/>
      <c r="P310" s="30"/>
      <c r="Q310" s="31"/>
    </row>
    <row r="311" spans="1:17" ht="14.45" customHeight="1" x14ac:dyDescent="0.2">
      <c r="A311" s="33" t="s">
        <v>131</v>
      </c>
      <c r="B311" s="27" t="s">
        <v>103</v>
      </c>
      <c r="C311" s="44" t="s">
        <v>330</v>
      </c>
      <c r="D311" s="34" t="s">
        <v>121</v>
      </c>
      <c r="E311" s="35">
        <v>2</v>
      </c>
      <c r="F311" s="60"/>
      <c r="G311" s="30"/>
      <c r="H311" s="30"/>
      <c r="I311" s="30"/>
      <c r="J311" s="30"/>
      <c r="K311" s="37">
        <f t="shared" si="2"/>
        <v>0</v>
      </c>
      <c r="L311" s="30"/>
      <c r="M311" s="30"/>
      <c r="N311" s="30"/>
      <c r="O311" s="30"/>
      <c r="P311" s="30"/>
      <c r="Q311" s="31"/>
    </row>
    <row r="312" spans="1:17" ht="14.45" customHeight="1" x14ac:dyDescent="0.2">
      <c r="A312" s="33" t="s">
        <v>133</v>
      </c>
      <c r="B312" s="27" t="s">
        <v>103</v>
      </c>
      <c r="C312" s="44" t="s">
        <v>331</v>
      </c>
      <c r="D312" s="34" t="s">
        <v>121</v>
      </c>
      <c r="E312" s="35">
        <v>2</v>
      </c>
      <c r="F312" s="60"/>
      <c r="G312" s="30"/>
      <c r="H312" s="30"/>
      <c r="I312" s="30"/>
      <c r="J312" s="30"/>
      <c r="K312" s="37">
        <f t="shared" si="2"/>
        <v>0</v>
      </c>
      <c r="L312" s="30"/>
      <c r="M312" s="30"/>
      <c r="N312" s="30"/>
      <c r="O312" s="30"/>
      <c r="P312" s="30"/>
      <c r="Q312" s="31"/>
    </row>
    <row r="313" spans="1:17" ht="14.45" customHeight="1" x14ac:dyDescent="0.2">
      <c r="A313" s="33" t="s">
        <v>135</v>
      </c>
      <c r="B313" s="27" t="s">
        <v>103</v>
      </c>
      <c r="C313" s="44" t="s">
        <v>332</v>
      </c>
      <c r="D313" s="34" t="s">
        <v>145</v>
      </c>
      <c r="E313" s="35">
        <v>1.2</v>
      </c>
      <c r="F313" s="60"/>
      <c r="G313" s="30"/>
      <c r="H313" s="30"/>
      <c r="I313" s="30"/>
      <c r="J313" s="30"/>
      <c r="K313" s="37">
        <f t="shared" si="2"/>
        <v>0</v>
      </c>
      <c r="L313" s="30"/>
      <c r="M313" s="30"/>
      <c r="N313" s="30"/>
      <c r="O313" s="30"/>
      <c r="P313" s="30"/>
      <c r="Q313" s="31"/>
    </row>
    <row r="314" spans="1:17" ht="14.45" customHeight="1" x14ac:dyDescent="0.2">
      <c r="A314" s="65" t="s">
        <v>333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30">
        <f>SUM(K296:K313)</f>
        <v>0</v>
      </c>
      <c r="L314" s="30"/>
      <c r="M314" s="30"/>
      <c r="N314" s="30"/>
      <c r="O314" s="30"/>
      <c r="P314" s="30"/>
      <c r="Q314" s="31"/>
    </row>
    <row r="315" spans="1:17" ht="14.45" customHeight="1" x14ac:dyDescent="0.2">
      <c r="A315" s="66" t="s">
        <v>555</v>
      </c>
      <c r="B315" s="67"/>
      <c r="C315" s="67"/>
      <c r="D315" s="53"/>
      <c r="E315" s="53"/>
      <c r="F315" s="53"/>
      <c r="G315" s="53"/>
      <c r="H315" s="53"/>
      <c r="I315" s="53"/>
      <c r="J315" s="54"/>
      <c r="K315" s="55">
        <v>0</v>
      </c>
      <c r="L315" s="30"/>
      <c r="M315" s="30"/>
      <c r="N315" s="30"/>
      <c r="O315" s="36"/>
      <c r="P315" s="30"/>
      <c r="Q315" s="36"/>
    </row>
    <row r="316" spans="1:17" ht="13.15" customHeight="1" x14ac:dyDescent="0.2">
      <c r="A316" s="68" t="s">
        <v>565</v>
      </c>
      <c r="B316" s="69"/>
      <c r="C316" s="69"/>
      <c r="D316" s="69"/>
      <c r="E316" s="69"/>
      <c r="F316" s="56"/>
      <c r="G316" s="56"/>
      <c r="H316" s="56"/>
      <c r="I316" s="56"/>
      <c r="J316" s="57"/>
      <c r="K316" s="58">
        <f>ROUND(K314*K315,0)</f>
        <v>0</v>
      </c>
      <c r="L316" s="59"/>
      <c r="M316" s="59"/>
      <c r="N316" s="59"/>
      <c r="O316" s="60"/>
      <c r="P316" s="59"/>
      <c r="Q316" s="60"/>
    </row>
    <row r="317" spans="1:17" ht="14.45" customHeight="1" x14ac:dyDescent="0.25">
      <c r="A317" s="72" t="s">
        <v>151</v>
      </c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</row>
    <row r="318" spans="1:17" ht="14.45" customHeight="1" x14ac:dyDescent="0.2">
      <c r="A318" s="63" t="s">
        <v>93</v>
      </c>
      <c r="B318" s="64"/>
      <c r="C318" s="64"/>
      <c r="D318" s="64"/>
      <c r="E318" s="64"/>
      <c r="F318" s="64"/>
      <c r="G318" s="64"/>
      <c r="H318" s="64"/>
      <c r="I318" s="64"/>
      <c r="J318" s="64"/>
      <c r="K318" s="62">
        <f>K316+K294+K271+K254+K230</f>
        <v>0</v>
      </c>
      <c r="L318" s="30"/>
      <c r="M318" s="30"/>
      <c r="N318" s="30"/>
      <c r="O318" s="30"/>
      <c r="P318" s="29">
        <v>75.150000000000006</v>
      </c>
      <c r="Q318" s="31"/>
    </row>
    <row r="319" spans="1:17" ht="14.45" customHeight="1" x14ac:dyDescent="0.2">
      <c r="A319" s="63" t="s">
        <v>152</v>
      </c>
      <c r="B319" s="64"/>
      <c r="C319" s="64"/>
      <c r="D319" s="64"/>
      <c r="E319" s="64"/>
      <c r="F319" s="64"/>
      <c r="G319" s="64"/>
      <c r="H319" s="64"/>
      <c r="I319" s="64"/>
      <c r="J319" s="64"/>
      <c r="K319" s="39">
        <f>K318*0.2</f>
        <v>0</v>
      </c>
      <c r="L319" s="30"/>
      <c r="M319" s="30"/>
      <c r="N319" s="30"/>
      <c r="O319" s="30"/>
      <c r="P319" s="30"/>
      <c r="Q319" s="31"/>
    </row>
    <row r="320" spans="1:17" ht="14.45" customHeight="1" x14ac:dyDescent="0.2">
      <c r="A320" s="65" t="s">
        <v>153</v>
      </c>
      <c r="B320" s="64"/>
      <c r="C320" s="64"/>
      <c r="D320" s="64"/>
      <c r="E320" s="64"/>
      <c r="F320" s="64"/>
      <c r="G320" s="64"/>
      <c r="H320" s="64"/>
      <c r="I320" s="64"/>
      <c r="J320" s="64"/>
      <c r="K320" s="40">
        <f>K318+K319</f>
        <v>0</v>
      </c>
      <c r="L320" s="30"/>
      <c r="M320" s="30"/>
      <c r="N320" s="30"/>
      <c r="O320" s="30"/>
      <c r="P320" s="36">
        <v>75.150000000000006</v>
      </c>
      <c r="Q320" s="31"/>
    </row>
    <row r="322" spans="1:17" x14ac:dyDescent="0.2">
      <c r="A322" s="4"/>
      <c r="B322" s="7"/>
      <c r="C322" s="41"/>
      <c r="D322" s="6"/>
      <c r="E322" s="5"/>
      <c r="F322" s="5"/>
      <c r="G322" s="11" t="s">
        <v>399</v>
      </c>
      <c r="H322" s="11"/>
      <c r="I322" s="11"/>
      <c r="J322" s="5"/>
      <c r="K322" s="5"/>
      <c r="L322" s="5"/>
      <c r="M322" s="5"/>
      <c r="N322" s="5"/>
      <c r="O322" s="5"/>
      <c r="P322" s="5"/>
      <c r="Q322" s="6"/>
    </row>
    <row r="323" spans="1:17" x14ac:dyDescent="0.2">
      <c r="A323" s="4"/>
      <c r="B323" s="7"/>
      <c r="C323" s="41"/>
      <c r="D323" s="6"/>
      <c r="E323" s="5"/>
      <c r="F323" s="5"/>
      <c r="G323" s="4" t="s">
        <v>1</v>
      </c>
      <c r="H323" s="4"/>
      <c r="I323" s="4"/>
      <c r="J323" s="5"/>
      <c r="K323" s="5"/>
      <c r="L323" s="5"/>
      <c r="M323" s="5"/>
      <c r="N323" s="5"/>
      <c r="O323" s="5"/>
      <c r="P323" s="5"/>
      <c r="Q323" s="6"/>
    </row>
    <row r="324" spans="1:17" x14ac:dyDescent="0.2">
      <c r="A324" s="4"/>
      <c r="B324" s="7"/>
      <c r="C324" s="41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6"/>
    </row>
    <row r="325" spans="1:17" ht="14.45" customHeight="1" x14ac:dyDescent="0.25">
      <c r="A325" s="4"/>
      <c r="B325" s="7"/>
      <c r="C325" s="12" t="s">
        <v>2</v>
      </c>
      <c r="D325" s="81" t="s">
        <v>566</v>
      </c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5"/>
      <c r="Q325" s="6"/>
    </row>
    <row r="326" spans="1:17" x14ac:dyDescent="0.2">
      <c r="A326" s="4"/>
      <c r="B326" s="7"/>
      <c r="C326" s="49"/>
      <c r="D326" s="14"/>
      <c r="E326" s="9"/>
      <c r="F326" s="9"/>
      <c r="G326" s="10" t="s">
        <v>3</v>
      </c>
      <c r="H326" s="10"/>
      <c r="I326" s="10"/>
      <c r="J326" s="9"/>
      <c r="K326" s="9"/>
      <c r="L326" s="9"/>
      <c r="M326" s="9"/>
      <c r="N326" s="9"/>
      <c r="O326" s="9"/>
      <c r="P326" s="5"/>
      <c r="Q326" s="6"/>
    </row>
    <row r="327" spans="1:17" x14ac:dyDescent="0.2">
      <c r="A327" s="21"/>
      <c r="B327" s="15"/>
      <c r="C327" s="49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6"/>
    </row>
    <row r="328" spans="1:17" ht="14.45" customHeight="1" x14ac:dyDescent="0.25">
      <c r="A328" s="4"/>
      <c r="B328" s="7"/>
      <c r="C328" s="49"/>
      <c r="D328" s="81" t="s">
        <v>21</v>
      </c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</row>
    <row r="329" spans="1:17" ht="15" x14ac:dyDescent="0.25">
      <c r="A329" s="4"/>
      <c r="B329" s="7"/>
      <c r="C329" s="49"/>
      <c r="D329" s="13" t="s">
        <v>163</v>
      </c>
      <c r="E329" s="5"/>
      <c r="F329" s="5"/>
      <c r="G329" s="5"/>
      <c r="H329" s="13"/>
      <c r="I329" s="13"/>
      <c r="J329" s="83">
        <f>K417</f>
        <v>0</v>
      </c>
      <c r="K329" s="84"/>
      <c r="L329" s="8" t="s">
        <v>554</v>
      </c>
      <c r="M329" s="5"/>
      <c r="N329" s="5"/>
      <c r="O329" s="5"/>
      <c r="P329" s="5"/>
      <c r="Q329" s="6"/>
    </row>
    <row r="330" spans="1:17" x14ac:dyDescent="0.2">
      <c r="A330" s="4"/>
      <c r="B330" s="7"/>
      <c r="C330" s="49"/>
      <c r="D330" s="6" t="s">
        <v>164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6"/>
    </row>
    <row r="331" spans="1:17" x14ac:dyDescent="0.2">
      <c r="A331" s="4"/>
      <c r="B331" s="7"/>
      <c r="C331" s="2"/>
      <c r="D331" s="49"/>
      <c r="E331" s="4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6"/>
    </row>
    <row r="332" spans="1:17" x14ac:dyDescent="0.2">
      <c r="A332" s="4"/>
      <c r="B332" s="7"/>
      <c r="C332" s="2"/>
      <c r="D332" s="49"/>
      <c r="E332" s="4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6"/>
    </row>
    <row r="333" spans="1:17" x14ac:dyDescent="0.2">
      <c r="A333" s="74" t="s">
        <v>4</v>
      </c>
      <c r="B333" s="76" t="s">
        <v>5</v>
      </c>
      <c r="C333" s="74" t="s">
        <v>6</v>
      </c>
      <c r="D333" s="74" t="s">
        <v>7</v>
      </c>
      <c r="E333" s="74" t="s">
        <v>8</v>
      </c>
      <c r="F333" s="74" t="s">
        <v>9</v>
      </c>
      <c r="G333" s="75"/>
      <c r="H333" s="75"/>
      <c r="I333" s="75"/>
      <c r="J333" s="74" t="s">
        <v>10</v>
      </c>
      <c r="K333" s="79"/>
      <c r="L333" s="79"/>
      <c r="M333" s="79"/>
      <c r="N333" s="79"/>
      <c r="O333" s="74" t="s">
        <v>11</v>
      </c>
      <c r="P333" s="74" t="s">
        <v>12</v>
      </c>
      <c r="Q333" s="80" t="s">
        <v>18</v>
      </c>
    </row>
    <row r="334" spans="1:17" x14ac:dyDescent="0.2">
      <c r="A334" s="75"/>
      <c r="B334" s="77"/>
      <c r="C334" s="78"/>
      <c r="D334" s="74"/>
      <c r="E334" s="74"/>
      <c r="F334" s="74" t="s">
        <v>13</v>
      </c>
      <c r="G334" s="74" t="s">
        <v>14</v>
      </c>
      <c r="H334" s="75"/>
      <c r="I334" s="75"/>
      <c r="J334" s="74" t="s">
        <v>19</v>
      </c>
      <c r="K334" s="74" t="s">
        <v>13</v>
      </c>
      <c r="L334" s="74" t="s">
        <v>14</v>
      </c>
      <c r="M334" s="75"/>
      <c r="N334" s="75"/>
      <c r="O334" s="74"/>
      <c r="P334" s="74"/>
      <c r="Q334" s="80"/>
    </row>
    <row r="335" spans="1:17" ht="24" x14ac:dyDescent="0.2">
      <c r="A335" s="75"/>
      <c r="B335" s="77"/>
      <c r="C335" s="78"/>
      <c r="D335" s="74"/>
      <c r="E335" s="74"/>
      <c r="F335" s="75"/>
      <c r="G335" s="45" t="s">
        <v>15</v>
      </c>
      <c r="H335" s="45" t="s">
        <v>16</v>
      </c>
      <c r="I335" s="45" t="s">
        <v>17</v>
      </c>
      <c r="J335" s="78"/>
      <c r="K335" s="75"/>
      <c r="L335" s="45" t="s">
        <v>15</v>
      </c>
      <c r="M335" s="45" t="s">
        <v>16</v>
      </c>
      <c r="N335" s="45" t="s">
        <v>17</v>
      </c>
      <c r="O335" s="74"/>
      <c r="P335" s="74"/>
      <c r="Q335" s="80"/>
    </row>
    <row r="336" spans="1:17" x14ac:dyDescent="0.2">
      <c r="A336" s="16">
        <v>1</v>
      </c>
      <c r="B336" s="48">
        <v>2</v>
      </c>
      <c r="C336" s="45">
        <v>3</v>
      </c>
      <c r="D336" s="45">
        <v>4</v>
      </c>
      <c r="E336" s="47">
        <v>5</v>
      </c>
      <c r="F336" s="46">
        <v>6</v>
      </c>
      <c r="G336" s="46">
        <v>7</v>
      </c>
      <c r="H336" s="46">
        <v>8</v>
      </c>
      <c r="I336" s="46">
        <v>9</v>
      </c>
      <c r="J336" s="46">
        <v>10</v>
      </c>
      <c r="K336" s="46">
        <v>11</v>
      </c>
      <c r="L336" s="46">
        <v>12</v>
      </c>
      <c r="M336" s="46">
        <v>13</v>
      </c>
      <c r="N336" s="46">
        <v>14</v>
      </c>
      <c r="O336" s="46">
        <v>15</v>
      </c>
      <c r="P336" s="46">
        <v>16</v>
      </c>
      <c r="Q336" s="46">
        <v>17</v>
      </c>
    </row>
    <row r="337" spans="1:17" ht="13.15" customHeight="1" x14ac:dyDescent="0.25">
      <c r="A337" s="70" t="s">
        <v>165</v>
      </c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</row>
    <row r="338" spans="1:17" ht="13.15" customHeight="1" x14ac:dyDescent="0.2">
      <c r="A338" s="26" t="s">
        <v>25</v>
      </c>
      <c r="B338" s="27" t="s">
        <v>337</v>
      </c>
      <c r="C338" s="43" t="s">
        <v>338</v>
      </c>
      <c r="D338" s="47" t="s">
        <v>339</v>
      </c>
      <c r="E338" s="28" t="s">
        <v>340</v>
      </c>
      <c r="F338" s="29">
        <v>124.66</v>
      </c>
      <c r="G338" s="29">
        <v>106.7</v>
      </c>
      <c r="H338" s="29">
        <v>17.96</v>
      </c>
      <c r="I338" s="30"/>
      <c r="J338" s="30"/>
      <c r="K338" s="30">
        <v>2493</v>
      </c>
      <c r="L338" s="30">
        <v>2134</v>
      </c>
      <c r="M338" s="30">
        <v>359</v>
      </c>
      <c r="N338" s="30"/>
      <c r="O338" s="30">
        <v>0.53200000000000003</v>
      </c>
      <c r="P338" s="30">
        <v>10.64</v>
      </c>
      <c r="Q338" s="31"/>
    </row>
    <row r="339" spans="1:17" ht="67.5" x14ac:dyDescent="0.2">
      <c r="A339" s="26" t="s">
        <v>30</v>
      </c>
      <c r="B339" s="27" t="s">
        <v>341</v>
      </c>
      <c r="C339" s="43" t="s">
        <v>342</v>
      </c>
      <c r="D339" s="47" t="s">
        <v>343</v>
      </c>
      <c r="E339" s="28" t="s">
        <v>344</v>
      </c>
      <c r="F339" s="29">
        <v>9518.24</v>
      </c>
      <c r="G339" s="29">
        <v>9230.17</v>
      </c>
      <c r="H339" s="29">
        <v>288.07</v>
      </c>
      <c r="I339" s="29">
        <v>219.46</v>
      </c>
      <c r="J339" s="30"/>
      <c r="K339" s="30">
        <v>3394</v>
      </c>
      <c r="L339" s="30">
        <v>3291</v>
      </c>
      <c r="M339" s="30">
        <v>103</v>
      </c>
      <c r="N339" s="30">
        <v>78</v>
      </c>
      <c r="O339" s="30">
        <v>47.8</v>
      </c>
      <c r="P339" s="30">
        <v>17.05</v>
      </c>
      <c r="Q339" s="31"/>
    </row>
    <row r="340" spans="1:17" ht="55.5" x14ac:dyDescent="0.2">
      <c r="A340" s="26" t="s">
        <v>35</v>
      </c>
      <c r="B340" s="27" t="s">
        <v>345</v>
      </c>
      <c r="C340" s="43" t="s">
        <v>346</v>
      </c>
      <c r="D340" s="47" t="s">
        <v>347</v>
      </c>
      <c r="E340" s="28" t="s">
        <v>348</v>
      </c>
      <c r="F340" s="29">
        <v>91.95</v>
      </c>
      <c r="G340" s="29">
        <v>82.63</v>
      </c>
      <c r="H340" s="29">
        <v>9.32</v>
      </c>
      <c r="I340" s="30"/>
      <c r="J340" s="30"/>
      <c r="K340" s="30">
        <v>1655</v>
      </c>
      <c r="L340" s="30">
        <v>1487</v>
      </c>
      <c r="M340" s="30">
        <v>168</v>
      </c>
      <c r="N340" s="30"/>
      <c r="O340" s="30">
        <v>0.41199999999999998</v>
      </c>
      <c r="P340" s="30">
        <v>7.42</v>
      </c>
      <c r="Q340" s="31"/>
    </row>
    <row r="341" spans="1:17" ht="14.45" customHeight="1" x14ac:dyDescent="0.2">
      <c r="A341" s="26" t="s">
        <v>40</v>
      </c>
      <c r="B341" s="27" t="s">
        <v>349</v>
      </c>
      <c r="C341" s="43" t="s">
        <v>350</v>
      </c>
      <c r="D341" s="47" t="s">
        <v>351</v>
      </c>
      <c r="E341" s="32">
        <v>2</v>
      </c>
      <c r="F341" s="29">
        <v>336.91</v>
      </c>
      <c r="G341" s="29">
        <v>330.28</v>
      </c>
      <c r="H341" s="29">
        <v>6.63</v>
      </c>
      <c r="I341" s="30"/>
      <c r="J341" s="30"/>
      <c r="K341" s="30">
        <v>674</v>
      </c>
      <c r="L341" s="30">
        <v>661</v>
      </c>
      <c r="M341" s="30">
        <v>13</v>
      </c>
      <c r="N341" s="30"/>
      <c r="O341" s="30">
        <v>1.3160000000000001</v>
      </c>
      <c r="P341" s="30">
        <v>2.63</v>
      </c>
      <c r="Q341" s="31"/>
    </row>
    <row r="342" spans="1:17" ht="15" x14ac:dyDescent="0.2">
      <c r="A342" s="63" t="s">
        <v>89</v>
      </c>
      <c r="B342" s="64"/>
      <c r="C342" s="64"/>
      <c r="D342" s="64"/>
      <c r="E342" s="64"/>
      <c r="F342" s="64"/>
      <c r="G342" s="64"/>
      <c r="H342" s="64"/>
      <c r="I342" s="64"/>
      <c r="J342" s="64"/>
      <c r="K342" s="29">
        <v>8216</v>
      </c>
      <c r="L342" s="29">
        <v>7573</v>
      </c>
      <c r="M342" s="29">
        <v>643</v>
      </c>
      <c r="N342" s="29">
        <v>78</v>
      </c>
      <c r="O342" s="30"/>
      <c r="P342" s="29">
        <v>37.74</v>
      </c>
      <c r="Q342" s="31"/>
    </row>
    <row r="343" spans="1:17" ht="15" x14ac:dyDescent="0.2">
      <c r="A343" s="63" t="s">
        <v>90</v>
      </c>
      <c r="B343" s="64"/>
      <c r="C343" s="64"/>
      <c r="D343" s="64"/>
      <c r="E343" s="64"/>
      <c r="F343" s="64"/>
      <c r="G343" s="64"/>
      <c r="H343" s="64"/>
      <c r="I343" s="64"/>
      <c r="J343" s="64"/>
      <c r="K343" s="29">
        <v>6312</v>
      </c>
      <c r="L343" s="30"/>
      <c r="M343" s="30"/>
      <c r="N343" s="30"/>
      <c r="O343" s="30"/>
      <c r="P343" s="30"/>
      <c r="Q343" s="31"/>
    </row>
    <row r="344" spans="1:17" ht="15" x14ac:dyDescent="0.2">
      <c r="A344" s="63" t="s">
        <v>91</v>
      </c>
      <c r="B344" s="64"/>
      <c r="C344" s="64"/>
      <c r="D344" s="64"/>
      <c r="E344" s="64"/>
      <c r="F344" s="64"/>
      <c r="G344" s="64"/>
      <c r="H344" s="64"/>
      <c r="I344" s="64"/>
      <c r="J344" s="64"/>
      <c r="K344" s="29">
        <v>3765</v>
      </c>
      <c r="L344" s="30"/>
      <c r="M344" s="30"/>
      <c r="N344" s="30"/>
      <c r="O344" s="30"/>
      <c r="P344" s="30"/>
      <c r="Q344" s="31"/>
    </row>
    <row r="345" spans="1:17" ht="15" x14ac:dyDescent="0.2">
      <c r="A345" s="65" t="s">
        <v>173</v>
      </c>
      <c r="B345" s="64"/>
      <c r="C345" s="64"/>
      <c r="D345" s="64"/>
      <c r="E345" s="64"/>
      <c r="F345" s="64"/>
      <c r="G345" s="64"/>
      <c r="H345" s="64"/>
      <c r="I345" s="64"/>
      <c r="J345" s="64"/>
      <c r="K345" s="30"/>
      <c r="L345" s="30"/>
      <c r="M345" s="30"/>
      <c r="N345" s="30"/>
      <c r="O345" s="30"/>
      <c r="P345" s="30"/>
      <c r="Q345" s="31"/>
    </row>
    <row r="346" spans="1:17" ht="14.45" customHeight="1" x14ac:dyDescent="0.2">
      <c r="A346" s="63" t="s">
        <v>93</v>
      </c>
      <c r="B346" s="64"/>
      <c r="C346" s="64"/>
      <c r="D346" s="64"/>
      <c r="E346" s="64"/>
      <c r="F346" s="64"/>
      <c r="G346" s="64"/>
      <c r="H346" s="64"/>
      <c r="I346" s="64"/>
      <c r="J346" s="64"/>
      <c r="K346" s="29">
        <v>18293</v>
      </c>
      <c r="L346" s="30"/>
      <c r="M346" s="30"/>
      <c r="N346" s="30"/>
      <c r="O346" s="30"/>
      <c r="P346" s="29">
        <v>37.74</v>
      </c>
      <c r="Q346" s="31"/>
    </row>
    <row r="347" spans="1:17" ht="14.45" customHeight="1" x14ac:dyDescent="0.2">
      <c r="A347" s="63" t="s">
        <v>94</v>
      </c>
      <c r="B347" s="64"/>
      <c r="C347" s="64"/>
      <c r="D347" s="64"/>
      <c r="E347" s="64"/>
      <c r="F347" s="64"/>
      <c r="G347" s="64"/>
      <c r="H347" s="64"/>
      <c r="I347" s="64"/>
      <c r="J347" s="64"/>
      <c r="K347" s="30"/>
      <c r="L347" s="30"/>
      <c r="M347" s="30"/>
      <c r="N347" s="30"/>
      <c r="O347" s="30"/>
      <c r="P347" s="30"/>
      <c r="Q347" s="31"/>
    </row>
    <row r="348" spans="1:17" ht="14.45" customHeight="1" x14ac:dyDescent="0.2">
      <c r="A348" s="63" t="s">
        <v>96</v>
      </c>
      <c r="B348" s="64"/>
      <c r="C348" s="64"/>
      <c r="D348" s="64"/>
      <c r="E348" s="64"/>
      <c r="F348" s="64"/>
      <c r="G348" s="64"/>
      <c r="H348" s="64"/>
      <c r="I348" s="64"/>
      <c r="J348" s="64"/>
      <c r="K348" s="29">
        <v>643</v>
      </c>
      <c r="L348" s="30"/>
      <c r="M348" s="30"/>
      <c r="N348" s="30"/>
      <c r="O348" s="30"/>
      <c r="P348" s="30"/>
      <c r="Q348" s="31"/>
    </row>
    <row r="349" spans="1:17" ht="14.45" customHeight="1" x14ac:dyDescent="0.2">
      <c r="A349" s="63" t="s">
        <v>97</v>
      </c>
      <c r="B349" s="64"/>
      <c r="C349" s="64"/>
      <c r="D349" s="64"/>
      <c r="E349" s="64"/>
      <c r="F349" s="64"/>
      <c r="G349" s="64"/>
      <c r="H349" s="64"/>
      <c r="I349" s="64"/>
      <c r="J349" s="64"/>
      <c r="K349" s="29">
        <v>7651</v>
      </c>
      <c r="L349" s="30"/>
      <c r="M349" s="30"/>
      <c r="N349" s="30"/>
      <c r="O349" s="30"/>
      <c r="P349" s="30"/>
      <c r="Q349" s="31"/>
    </row>
    <row r="350" spans="1:17" ht="14.45" customHeight="1" x14ac:dyDescent="0.2">
      <c r="A350" s="63" t="s">
        <v>98</v>
      </c>
      <c r="B350" s="64"/>
      <c r="C350" s="64"/>
      <c r="D350" s="64"/>
      <c r="E350" s="64"/>
      <c r="F350" s="64"/>
      <c r="G350" s="64"/>
      <c r="H350" s="64"/>
      <c r="I350" s="64"/>
      <c r="J350" s="64"/>
      <c r="K350" s="29">
        <v>6312</v>
      </c>
      <c r="L350" s="30"/>
      <c r="M350" s="30"/>
      <c r="N350" s="30"/>
      <c r="O350" s="30"/>
      <c r="P350" s="30"/>
      <c r="Q350" s="31"/>
    </row>
    <row r="351" spans="1:17" ht="14.45" customHeight="1" x14ac:dyDescent="0.2">
      <c r="A351" s="63" t="s">
        <v>99</v>
      </c>
      <c r="B351" s="64"/>
      <c r="C351" s="64"/>
      <c r="D351" s="64"/>
      <c r="E351" s="64"/>
      <c r="F351" s="64"/>
      <c r="G351" s="64"/>
      <c r="H351" s="64"/>
      <c r="I351" s="64"/>
      <c r="J351" s="64"/>
      <c r="K351" s="29">
        <v>3765</v>
      </c>
      <c r="L351" s="30"/>
      <c r="M351" s="30"/>
      <c r="N351" s="30"/>
      <c r="O351" s="30"/>
      <c r="P351" s="30"/>
      <c r="Q351" s="31"/>
    </row>
    <row r="352" spans="1:17" ht="14.45" customHeight="1" x14ac:dyDescent="0.2">
      <c r="A352" s="65" t="s">
        <v>176</v>
      </c>
      <c r="B352" s="64"/>
      <c r="C352" s="64"/>
      <c r="D352" s="64"/>
      <c r="E352" s="64"/>
      <c r="F352" s="64"/>
      <c r="G352" s="64"/>
      <c r="H352" s="64"/>
      <c r="I352" s="64"/>
      <c r="J352" s="64"/>
      <c r="K352" s="36">
        <v>18293</v>
      </c>
      <c r="L352" s="30"/>
      <c r="M352" s="30"/>
      <c r="N352" s="30"/>
      <c r="O352" s="30"/>
      <c r="P352" s="36">
        <v>37.74</v>
      </c>
      <c r="Q352" s="31"/>
    </row>
    <row r="353" spans="1:17" ht="14.45" customHeight="1" x14ac:dyDescent="0.2">
      <c r="A353" s="66" t="s">
        <v>555</v>
      </c>
      <c r="B353" s="67"/>
      <c r="C353" s="67"/>
      <c r="D353" s="53"/>
      <c r="E353" s="53"/>
      <c r="F353" s="53"/>
      <c r="G353" s="53"/>
      <c r="H353" s="53"/>
      <c r="I353" s="53"/>
      <c r="J353" s="54"/>
      <c r="K353" s="55">
        <v>0</v>
      </c>
      <c r="L353" s="30"/>
      <c r="M353" s="30"/>
      <c r="N353" s="30"/>
      <c r="O353" s="36"/>
      <c r="P353" s="30"/>
      <c r="Q353" s="36"/>
    </row>
    <row r="354" spans="1:17" ht="14.45" customHeight="1" x14ac:dyDescent="0.2">
      <c r="A354" s="68" t="s">
        <v>557</v>
      </c>
      <c r="B354" s="69"/>
      <c r="C354" s="69"/>
      <c r="D354" s="69"/>
      <c r="E354" s="69"/>
      <c r="F354" s="56"/>
      <c r="G354" s="56"/>
      <c r="H354" s="56"/>
      <c r="I354" s="56"/>
      <c r="J354" s="57"/>
      <c r="K354" s="58">
        <f>ROUND(K352*K353,0)</f>
        <v>0</v>
      </c>
      <c r="L354" s="59"/>
      <c r="M354" s="59"/>
      <c r="N354" s="59"/>
      <c r="O354" s="60"/>
      <c r="P354" s="59"/>
      <c r="Q354" s="60"/>
    </row>
    <row r="355" spans="1:17" ht="14.45" customHeight="1" x14ac:dyDescent="0.25">
      <c r="A355" s="70" t="s">
        <v>177</v>
      </c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</row>
    <row r="356" spans="1:17" ht="14.45" customHeight="1" x14ac:dyDescent="0.25">
      <c r="A356" s="63" t="s">
        <v>352</v>
      </c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</row>
    <row r="357" spans="1:17" ht="14.45" customHeight="1" x14ac:dyDescent="0.2">
      <c r="A357" s="26" t="s">
        <v>44</v>
      </c>
      <c r="B357" s="27" t="s">
        <v>337</v>
      </c>
      <c r="C357" s="43" t="s">
        <v>353</v>
      </c>
      <c r="D357" s="47" t="s">
        <v>339</v>
      </c>
      <c r="E357" s="28" t="s">
        <v>354</v>
      </c>
      <c r="F357" s="29">
        <v>384.98</v>
      </c>
      <c r="G357" s="29">
        <v>266.73</v>
      </c>
      <c r="H357" s="29">
        <v>44.91</v>
      </c>
      <c r="I357" s="30"/>
      <c r="J357" s="30"/>
      <c r="K357" s="30">
        <v>1925</v>
      </c>
      <c r="L357" s="30">
        <v>1334</v>
      </c>
      <c r="M357" s="30">
        <v>225</v>
      </c>
      <c r="N357" s="30"/>
      <c r="O357" s="30">
        <v>1.33</v>
      </c>
      <c r="P357" s="30">
        <v>6.65</v>
      </c>
      <c r="Q357" s="31"/>
    </row>
    <row r="358" spans="1:17" ht="14.45" customHeight="1" x14ac:dyDescent="0.2">
      <c r="A358" s="26" t="s">
        <v>47</v>
      </c>
      <c r="B358" s="27" t="s">
        <v>345</v>
      </c>
      <c r="C358" s="43" t="s">
        <v>355</v>
      </c>
      <c r="D358" s="47" t="s">
        <v>347</v>
      </c>
      <c r="E358" s="32">
        <v>3</v>
      </c>
      <c r="F358" s="29">
        <v>308.10000000000002</v>
      </c>
      <c r="G358" s="29">
        <v>206.57</v>
      </c>
      <c r="H358" s="29">
        <v>23.31</v>
      </c>
      <c r="I358" s="30"/>
      <c r="J358" s="30"/>
      <c r="K358" s="30">
        <v>924</v>
      </c>
      <c r="L358" s="30">
        <v>620</v>
      </c>
      <c r="M358" s="30">
        <v>70</v>
      </c>
      <c r="N358" s="30"/>
      <c r="O358" s="30">
        <v>1.03</v>
      </c>
      <c r="P358" s="30">
        <v>3.09</v>
      </c>
      <c r="Q358" s="31"/>
    </row>
    <row r="359" spans="1:17" ht="67.5" x14ac:dyDescent="0.2">
      <c r="A359" s="26" t="s">
        <v>51</v>
      </c>
      <c r="B359" s="27" t="s">
        <v>356</v>
      </c>
      <c r="C359" s="43" t="s">
        <v>357</v>
      </c>
      <c r="D359" s="47" t="s">
        <v>343</v>
      </c>
      <c r="E359" s="28" t="s">
        <v>358</v>
      </c>
      <c r="F359" s="29">
        <v>39069.870000000003</v>
      </c>
      <c r="G359" s="29">
        <v>33231.42</v>
      </c>
      <c r="H359" s="29">
        <v>1729.33</v>
      </c>
      <c r="I359" s="29">
        <v>152.13</v>
      </c>
      <c r="J359" s="30"/>
      <c r="K359" s="30">
        <v>3165</v>
      </c>
      <c r="L359" s="30">
        <v>2692</v>
      </c>
      <c r="M359" s="30">
        <v>140</v>
      </c>
      <c r="N359" s="30">
        <v>12</v>
      </c>
      <c r="O359" s="30">
        <v>167.86</v>
      </c>
      <c r="P359" s="30">
        <v>13.6</v>
      </c>
      <c r="Q359" s="31"/>
    </row>
    <row r="360" spans="1:17" ht="15" x14ac:dyDescent="0.25">
      <c r="A360" s="63" t="s">
        <v>359</v>
      </c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</row>
    <row r="361" spans="1:17" ht="55.5" x14ac:dyDescent="0.2">
      <c r="A361" s="26" t="s">
        <v>55</v>
      </c>
      <c r="B361" s="27" t="s">
        <v>360</v>
      </c>
      <c r="C361" s="43" t="s">
        <v>361</v>
      </c>
      <c r="D361" s="47" t="s">
        <v>362</v>
      </c>
      <c r="E361" s="32">
        <v>5</v>
      </c>
      <c r="F361" s="29">
        <v>266.92</v>
      </c>
      <c r="G361" s="29">
        <v>237.22</v>
      </c>
      <c r="H361" s="29">
        <v>27.09</v>
      </c>
      <c r="I361" s="30"/>
      <c r="J361" s="30"/>
      <c r="K361" s="30">
        <v>1335</v>
      </c>
      <c r="L361" s="30">
        <v>1186</v>
      </c>
      <c r="M361" s="30">
        <v>135</v>
      </c>
      <c r="N361" s="30"/>
      <c r="O361" s="30">
        <v>1.17</v>
      </c>
      <c r="P361" s="30">
        <v>5.85</v>
      </c>
      <c r="Q361" s="31"/>
    </row>
    <row r="362" spans="1:17" ht="14.45" customHeight="1" x14ac:dyDescent="0.2">
      <c r="A362" s="26" t="s">
        <v>59</v>
      </c>
      <c r="B362" s="27" t="s">
        <v>363</v>
      </c>
      <c r="C362" s="43" t="s">
        <v>364</v>
      </c>
      <c r="D362" s="47" t="s">
        <v>343</v>
      </c>
      <c r="E362" s="28" t="s">
        <v>365</v>
      </c>
      <c r="F362" s="29">
        <v>31252.74</v>
      </c>
      <c r="G362" s="29">
        <v>26326.2</v>
      </c>
      <c r="H362" s="29">
        <v>1287.01</v>
      </c>
      <c r="I362" s="29">
        <v>111.16</v>
      </c>
      <c r="J362" s="30"/>
      <c r="K362" s="30">
        <v>4613</v>
      </c>
      <c r="L362" s="30">
        <v>3886</v>
      </c>
      <c r="M362" s="30">
        <v>190</v>
      </c>
      <c r="N362" s="30">
        <v>16</v>
      </c>
      <c r="O362" s="30">
        <v>132.97999999999999</v>
      </c>
      <c r="P362" s="30">
        <v>19.63</v>
      </c>
      <c r="Q362" s="31"/>
    </row>
    <row r="363" spans="1:17" ht="15" x14ac:dyDescent="0.25">
      <c r="A363" s="63" t="s">
        <v>366</v>
      </c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</row>
    <row r="364" spans="1:17" ht="55.5" x14ac:dyDescent="0.2">
      <c r="A364" s="26" t="s">
        <v>63</v>
      </c>
      <c r="B364" s="27" t="s">
        <v>337</v>
      </c>
      <c r="C364" s="43" t="s">
        <v>367</v>
      </c>
      <c r="D364" s="47" t="s">
        <v>339</v>
      </c>
      <c r="E364" s="28" t="s">
        <v>368</v>
      </c>
      <c r="F364" s="29">
        <v>384.98</v>
      </c>
      <c r="G364" s="29">
        <v>266.73</v>
      </c>
      <c r="H364" s="29">
        <v>44.91</v>
      </c>
      <c r="I364" s="30"/>
      <c r="J364" s="30"/>
      <c r="K364" s="30">
        <v>770</v>
      </c>
      <c r="L364" s="30">
        <v>533</v>
      </c>
      <c r="M364" s="30">
        <v>90</v>
      </c>
      <c r="N364" s="30"/>
      <c r="O364" s="30">
        <v>1.33</v>
      </c>
      <c r="P364" s="30">
        <v>2.66</v>
      </c>
      <c r="Q364" s="31"/>
    </row>
    <row r="365" spans="1:17" ht="14.45" customHeight="1" x14ac:dyDescent="0.2">
      <c r="A365" s="26" t="s">
        <v>68</v>
      </c>
      <c r="B365" s="27" t="s">
        <v>345</v>
      </c>
      <c r="C365" s="43" t="s">
        <v>369</v>
      </c>
      <c r="D365" s="47" t="s">
        <v>347</v>
      </c>
      <c r="E365" s="28" t="s">
        <v>368</v>
      </c>
      <c r="F365" s="29">
        <v>308.10000000000002</v>
      </c>
      <c r="G365" s="29">
        <v>206.57</v>
      </c>
      <c r="H365" s="29">
        <v>23.31</v>
      </c>
      <c r="I365" s="30"/>
      <c r="J365" s="30"/>
      <c r="K365" s="30">
        <v>616</v>
      </c>
      <c r="L365" s="30">
        <v>413</v>
      </c>
      <c r="M365" s="30">
        <v>47</v>
      </c>
      <c r="N365" s="30"/>
      <c r="O365" s="30">
        <v>1.03</v>
      </c>
      <c r="P365" s="30">
        <v>2.06</v>
      </c>
      <c r="Q365" s="31"/>
    </row>
    <row r="366" spans="1:17" ht="67.5" x14ac:dyDescent="0.2">
      <c r="A366" s="26" t="s">
        <v>73</v>
      </c>
      <c r="B366" s="27" t="s">
        <v>356</v>
      </c>
      <c r="C366" s="43" t="s">
        <v>370</v>
      </c>
      <c r="D366" s="47" t="s">
        <v>343</v>
      </c>
      <c r="E366" s="28" t="s">
        <v>371</v>
      </c>
      <c r="F366" s="29">
        <v>39069.870000000003</v>
      </c>
      <c r="G366" s="29">
        <v>33231.42</v>
      </c>
      <c r="H366" s="29">
        <v>1729.33</v>
      </c>
      <c r="I366" s="29">
        <v>152.13</v>
      </c>
      <c r="J366" s="30"/>
      <c r="K366" s="30">
        <v>1762</v>
      </c>
      <c r="L366" s="30">
        <v>1499</v>
      </c>
      <c r="M366" s="30">
        <v>78</v>
      </c>
      <c r="N366" s="30">
        <v>7</v>
      </c>
      <c r="O366" s="30">
        <v>167.86</v>
      </c>
      <c r="P366" s="30">
        <v>7.57</v>
      </c>
      <c r="Q366" s="31"/>
    </row>
    <row r="367" spans="1:17" ht="15" x14ac:dyDescent="0.25">
      <c r="A367" s="63" t="s">
        <v>372</v>
      </c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</row>
    <row r="368" spans="1:17" ht="55.5" x14ac:dyDescent="0.2">
      <c r="A368" s="26" t="s">
        <v>78</v>
      </c>
      <c r="B368" s="27" t="s">
        <v>337</v>
      </c>
      <c r="C368" s="43" t="s">
        <v>373</v>
      </c>
      <c r="D368" s="47" t="s">
        <v>339</v>
      </c>
      <c r="E368" s="32">
        <v>6</v>
      </c>
      <c r="F368" s="29">
        <v>384.98</v>
      </c>
      <c r="G368" s="29">
        <v>266.73</v>
      </c>
      <c r="H368" s="29">
        <v>44.91</v>
      </c>
      <c r="I368" s="30"/>
      <c r="J368" s="30"/>
      <c r="K368" s="30">
        <v>2310</v>
      </c>
      <c r="L368" s="30">
        <v>1600</v>
      </c>
      <c r="M368" s="30">
        <v>269</v>
      </c>
      <c r="N368" s="30"/>
      <c r="O368" s="30">
        <v>1.33</v>
      </c>
      <c r="P368" s="30">
        <v>7.98</v>
      </c>
      <c r="Q368" s="31"/>
    </row>
    <row r="369" spans="1:17" ht="14.45" customHeight="1" x14ac:dyDescent="0.2">
      <c r="A369" s="26" t="s">
        <v>82</v>
      </c>
      <c r="B369" s="27" t="s">
        <v>345</v>
      </c>
      <c r="C369" s="43" t="s">
        <v>374</v>
      </c>
      <c r="D369" s="47" t="s">
        <v>347</v>
      </c>
      <c r="E369" s="32">
        <v>6</v>
      </c>
      <c r="F369" s="29">
        <v>308.10000000000002</v>
      </c>
      <c r="G369" s="29">
        <v>206.57</v>
      </c>
      <c r="H369" s="29">
        <v>23.31</v>
      </c>
      <c r="I369" s="30"/>
      <c r="J369" s="30"/>
      <c r="K369" s="30">
        <v>1849</v>
      </c>
      <c r="L369" s="30">
        <v>1239</v>
      </c>
      <c r="M369" s="30">
        <v>140</v>
      </c>
      <c r="N369" s="30"/>
      <c r="O369" s="30">
        <v>1.03</v>
      </c>
      <c r="P369" s="30">
        <v>6.18</v>
      </c>
      <c r="Q369" s="31"/>
    </row>
    <row r="370" spans="1:17" ht="67.5" x14ac:dyDescent="0.2">
      <c r="A370" s="26" t="s">
        <v>86</v>
      </c>
      <c r="B370" s="27" t="s">
        <v>375</v>
      </c>
      <c r="C370" s="43" t="s">
        <v>376</v>
      </c>
      <c r="D370" s="47" t="s">
        <v>343</v>
      </c>
      <c r="E370" s="28" t="s">
        <v>377</v>
      </c>
      <c r="F370" s="29">
        <v>39094.730000000003</v>
      </c>
      <c r="G370" s="29">
        <v>33231.42</v>
      </c>
      <c r="H370" s="29">
        <v>1754.19</v>
      </c>
      <c r="I370" s="29">
        <v>152.13</v>
      </c>
      <c r="J370" s="30"/>
      <c r="K370" s="30">
        <v>4094</v>
      </c>
      <c r="L370" s="30">
        <v>3480</v>
      </c>
      <c r="M370" s="30">
        <v>184</v>
      </c>
      <c r="N370" s="30">
        <v>16</v>
      </c>
      <c r="O370" s="30">
        <v>167.86</v>
      </c>
      <c r="P370" s="30">
        <v>17.579999999999998</v>
      </c>
      <c r="Q370" s="31"/>
    </row>
    <row r="371" spans="1:17" ht="15" x14ac:dyDescent="0.25">
      <c r="A371" s="63" t="s">
        <v>378</v>
      </c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</row>
    <row r="372" spans="1:17" ht="43.5" x14ac:dyDescent="0.2">
      <c r="A372" s="26" t="s">
        <v>102</v>
      </c>
      <c r="B372" s="27" t="s">
        <v>349</v>
      </c>
      <c r="C372" s="43" t="s">
        <v>379</v>
      </c>
      <c r="D372" s="47" t="s">
        <v>351</v>
      </c>
      <c r="E372" s="32">
        <v>2</v>
      </c>
      <c r="F372" s="29">
        <v>849.75</v>
      </c>
      <c r="G372" s="29">
        <v>825.69</v>
      </c>
      <c r="H372" s="29">
        <v>16.59</v>
      </c>
      <c r="I372" s="30"/>
      <c r="J372" s="30"/>
      <c r="K372" s="30">
        <v>1700</v>
      </c>
      <c r="L372" s="30">
        <v>1651</v>
      </c>
      <c r="M372" s="30">
        <v>33</v>
      </c>
      <c r="N372" s="30"/>
      <c r="O372" s="30">
        <v>3.29</v>
      </c>
      <c r="P372" s="30">
        <v>6.58</v>
      </c>
      <c r="Q372" s="31"/>
    </row>
    <row r="373" spans="1:17" ht="14.45" customHeight="1" x14ac:dyDescent="0.2">
      <c r="A373" s="63" t="s">
        <v>89</v>
      </c>
      <c r="B373" s="64"/>
      <c r="C373" s="64"/>
      <c r="D373" s="64"/>
      <c r="E373" s="64"/>
      <c r="F373" s="64"/>
      <c r="G373" s="64"/>
      <c r="H373" s="64"/>
      <c r="I373" s="64"/>
      <c r="J373" s="64"/>
      <c r="K373" s="29">
        <v>25063</v>
      </c>
      <c r="L373" s="29">
        <v>20133</v>
      </c>
      <c r="M373" s="29">
        <v>1601</v>
      </c>
      <c r="N373" s="29">
        <v>51</v>
      </c>
      <c r="O373" s="30"/>
      <c r="P373" s="29">
        <v>99.43</v>
      </c>
      <c r="Q373" s="31"/>
    </row>
    <row r="374" spans="1:17" ht="15" x14ac:dyDescent="0.2">
      <c r="A374" s="63" t="s">
        <v>90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29">
        <v>19764</v>
      </c>
      <c r="L374" s="30"/>
      <c r="M374" s="30"/>
      <c r="N374" s="30"/>
      <c r="O374" s="30"/>
      <c r="P374" s="30"/>
      <c r="Q374" s="31"/>
    </row>
    <row r="375" spans="1:17" ht="14.45" customHeight="1" x14ac:dyDescent="0.2">
      <c r="A375" s="63" t="s">
        <v>91</v>
      </c>
      <c r="B375" s="64"/>
      <c r="C375" s="64"/>
      <c r="D375" s="64"/>
      <c r="E375" s="64"/>
      <c r="F375" s="64"/>
      <c r="G375" s="64"/>
      <c r="H375" s="64"/>
      <c r="I375" s="64"/>
      <c r="J375" s="64"/>
      <c r="K375" s="29">
        <v>11392</v>
      </c>
      <c r="L375" s="30"/>
      <c r="M375" s="30"/>
      <c r="N375" s="30"/>
      <c r="O375" s="30"/>
      <c r="P375" s="30"/>
      <c r="Q375" s="31"/>
    </row>
    <row r="376" spans="1:17" ht="14.45" customHeight="1" x14ac:dyDescent="0.2">
      <c r="A376" s="65" t="s">
        <v>214</v>
      </c>
      <c r="B376" s="64"/>
      <c r="C376" s="64"/>
      <c r="D376" s="64"/>
      <c r="E376" s="64"/>
      <c r="F376" s="64"/>
      <c r="G376" s="64"/>
      <c r="H376" s="64"/>
      <c r="I376" s="64"/>
      <c r="J376" s="64"/>
      <c r="K376" s="30"/>
      <c r="L376" s="30"/>
      <c r="M376" s="30"/>
      <c r="N376" s="30"/>
      <c r="O376" s="30"/>
      <c r="P376" s="30"/>
      <c r="Q376" s="31"/>
    </row>
    <row r="377" spans="1:17" ht="14.45" customHeight="1" x14ac:dyDescent="0.2">
      <c r="A377" s="63" t="s">
        <v>93</v>
      </c>
      <c r="B377" s="64"/>
      <c r="C377" s="64"/>
      <c r="D377" s="64"/>
      <c r="E377" s="64"/>
      <c r="F377" s="64"/>
      <c r="G377" s="64"/>
      <c r="H377" s="64"/>
      <c r="I377" s="64"/>
      <c r="J377" s="64"/>
      <c r="K377" s="29">
        <v>56219</v>
      </c>
      <c r="L377" s="30"/>
      <c r="M377" s="30"/>
      <c r="N377" s="30"/>
      <c r="O377" s="30"/>
      <c r="P377" s="29">
        <v>99.43</v>
      </c>
      <c r="Q377" s="31"/>
    </row>
    <row r="378" spans="1:17" ht="14.45" customHeight="1" x14ac:dyDescent="0.2">
      <c r="A378" s="63" t="s">
        <v>94</v>
      </c>
      <c r="B378" s="64"/>
      <c r="C378" s="64"/>
      <c r="D378" s="64"/>
      <c r="E378" s="64"/>
      <c r="F378" s="64"/>
      <c r="G378" s="64"/>
      <c r="H378" s="64"/>
      <c r="I378" s="64"/>
      <c r="J378" s="64"/>
      <c r="K378" s="30"/>
      <c r="L378" s="30"/>
      <c r="M378" s="30"/>
      <c r="N378" s="30"/>
      <c r="O378" s="30"/>
      <c r="P378" s="30"/>
      <c r="Q378" s="31"/>
    </row>
    <row r="379" spans="1:17" ht="14.45" customHeight="1" x14ac:dyDescent="0.2">
      <c r="A379" s="63" t="s">
        <v>95</v>
      </c>
      <c r="B379" s="64"/>
      <c r="C379" s="64"/>
      <c r="D379" s="64"/>
      <c r="E379" s="64"/>
      <c r="F379" s="64"/>
      <c r="G379" s="64"/>
      <c r="H379" s="64"/>
      <c r="I379" s="64"/>
      <c r="J379" s="64"/>
      <c r="K379" s="29">
        <v>3329</v>
      </c>
      <c r="L379" s="30"/>
      <c r="M379" s="30"/>
      <c r="N379" s="30"/>
      <c r="O379" s="30"/>
      <c r="P379" s="30"/>
      <c r="Q379" s="31"/>
    </row>
    <row r="380" spans="1:17" ht="14.45" customHeight="1" x14ac:dyDescent="0.2">
      <c r="A380" s="63" t="s">
        <v>96</v>
      </c>
      <c r="B380" s="64"/>
      <c r="C380" s="64"/>
      <c r="D380" s="64"/>
      <c r="E380" s="64"/>
      <c r="F380" s="64"/>
      <c r="G380" s="64"/>
      <c r="H380" s="64"/>
      <c r="I380" s="64"/>
      <c r="J380" s="64"/>
      <c r="K380" s="29">
        <v>1601</v>
      </c>
      <c r="L380" s="30"/>
      <c r="M380" s="30"/>
      <c r="N380" s="30"/>
      <c r="O380" s="30"/>
      <c r="P380" s="30"/>
      <c r="Q380" s="31"/>
    </row>
    <row r="381" spans="1:17" ht="14.45" customHeight="1" x14ac:dyDescent="0.2">
      <c r="A381" s="63" t="s">
        <v>97</v>
      </c>
      <c r="B381" s="64"/>
      <c r="C381" s="64"/>
      <c r="D381" s="64"/>
      <c r="E381" s="64"/>
      <c r="F381" s="64"/>
      <c r="G381" s="64"/>
      <c r="H381" s="64"/>
      <c r="I381" s="64"/>
      <c r="J381" s="64"/>
      <c r="K381" s="29">
        <v>20184</v>
      </c>
      <c r="L381" s="30"/>
      <c r="M381" s="30"/>
      <c r="N381" s="30"/>
      <c r="O381" s="30"/>
      <c r="P381" s="30"/>
      <c r="Q381" s="31"/>
    </row>
    <row r="382" spans="1:17" ht="14.45" customHeight="1" x14ac:dyDescent="0.2">
      <c r="A382" s="63" t="s">
        <v>98</v>
      </c>
      <c r="B382" s="64"/>
      <c r="C382" s="64"/>
      <c r="D382" s="64"/>
      <c r="E382" s="64"/>
      <c r="F382" s="64"/>
      <c r="G382" s="64"/>
      <c r="H382" s="64"/>
      <c r="I382" s="64"/>
      <c r="J382" s="64"/>
      <c r="K382" s="29">
        <v>19764</v>
      </c>
      <c r="L382" s="30"/>
      <c r="M382" s="30"/>
      <c r="N382" s="30"/>
      <c r="O382" s="30"/>
      <c r="P382" s="30"/>
      <c r="Q382" s="31"/>
    </row>
    <row r="383" spans="1:17" ht="14.45" customHeight="1" x14ac:dyDescent="0.2">
      <c r="A383" s="63" t="s">
        <v>99</v>
      </c>
      <c r="B383" s="64"/>
      <c r="C383" s="64"/>
      <c r="D383" s="64"/>
      <c r="E383" s="64"/>
      <c r="F383" s="64"/>
      <c r="G383" s="64"/>
      <c r="H383" s="64"/>
      <c r="I383" s="64"/>
      <c r="J383" s="64"/>
      <c r="K383" s="29">
        <v>11392</v>
      </c>
      <c r="L383" s="30"/>
      <c r="M383" s="30"/>
      <c r="N383" s="30"/>
      <c r="O383" s="30"/>
      <c r="P383" s="30"/>
      <c r="Q383" s="31"/>
    </row>
    <row r="384" spans="1:17" ht="14.45" customHeight="1" x14ac:dyDescent="0.2">
      <c r="A384" s="65" t="s">
        <v>215</v>
      </c>
      <c r="B384" s="64"/>
      <c r="C384" s="64"/>
      <c r="D384" s="64"/>
      <c r="E384" s="64"/>
      <c r="F384" s="64"/>
      <c r="G384" s="64"/>
      <c r="H384" s="64"/>
      <c r="I384" s="64"/>
      <c r="J384" s="64"/>
      <c r="K384" s="52">
        <v>56219</v>
      </c>
      <c r="L384" s="30"/>
      <c r="M384" s="30"/>
      <c r="N384" s="30"/>
      <c r="O384" s="30"/>
      <c r="P384" s="36">
        <v>99.43</v>
      </c>
      <c r="Q384" s="31"/>
    </row>
    <row r="385" spans="1:17" ht="14.45" customHeight="1" x14ac:dyDescent="0.2">
      <c r="A385" s="66" t="s">
        <v>555</v>
      </c>
      <c r="B385" s="67"/>
      <c r="C385" s="67"/>
      <c r="D385" s="53"/>
      <c r="E385" s="53"/>
      <c r="F385" s="53"/>
      <c r="G385" s="53"/>
      <c r="H385" s="53"/>
      <c r="I385" s="53"/>
      <c r="J385" s="54"/>
      <c r="K385" s="55">
        <v>0</v>
      </c>
      <c r="L385" s="30"/>
      <c r="M385" s="30"/>
      <c r="N385" s="30"/>
      <c r="O385" s="36"/>
      <c r="P385" s="30"/>
      <c r="Q385" s="36"/>
    </row>
    <row r="386" spans="1:17" ht="14.45" customHeight="1" x14ac:dyDescent="0.2">
      <c r="A386" s="68" t="s">
        <v>567</v>
      </c>
      <c r="B386" s="69"/>
      <c r="C386" s="69"/>
      <c r="D386" s="69"/>
      <c r="E386" s="69"/>
      <c r="F386" s="56"/>
      <c r="G386" s="56"/>
      <c r="H386" s="56"/>
      <c r="I386" s="56"/>
      <c r="J386" s="57"/>
      <c r="K386" s="58">
        <f>ROUND(K384*K385,0)</f>
        <v>0</v>
      </c>
      <c r="L386" s="59"/>
      <c r="M386" s="59"/>
      <c r="N386" s="59"/>
      <c r="O386" s="60"/>
      <c r="P386" s="59"/>
      <c r="Q386" s="60"/>
    </row>
    <row r="387" spans="1:17" ht="14.45" customHeight="1" x14ac:dyDescent="0.25">
      <c r="A387" s="70" t="s">
        <v>380</v>
      </c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</row>
    <row r="388" spans="1:17" ht="24" x14ac:dyDescent="0.2">
      <c r="A388" s="33" t="s">
        <v>106</v>
      </c>
      <c r="B388" s="27" t="s">
        <v>103</v>
      </c>
      <c r="C388" s="44" t="s">
        <v>381</v>
      </c>
      <c r="D388" s="34" t="s">
        <v>121</v>
      </c>
      <c r="E388" s="35">
        <v>4</v>
      </c>
      <c r="F388" s="60"/>
      <c r="G388" s="30"/>
      <c r="H388" s="30"/>
      <c r="I388" s="30"/>
      <c r="J388" s="30"/>
      <c r="K388" s="37">
        <f>ROUND(E388*F388,0)</f>
        <v>0</v>
      </c>
      <c r="L388" s="30"/>
      <c r="M388" s="30"/>
      <c r="N388" s="30"/>
      <c r="O388" s="30"/>
      <c r="P388" s="30"/>
      <c r="Q388" s="31"/>
    </row>
    <row r="389" spans="1:17" ht="24" x14ac:dyDescent="0.2">
      <c r="A389" s="33" t="s">
        <v>109</v>
      </c>
      <c r="B389" s="27" t="s">
        <v>103</v>
      </c>
      <c r="C389" s="44" t="s">
        <v>382</v>
      </c>
      <c r="D389" s="34" t="s">
        <v>121</v>
      </c>
      <c r="E389" s="35">
        <v>1</v>
      </c>
      <c r="F389" s="60"/>
      <c r="G389" s="30"/>
      <c r="H389" s="30"/>
      <c r="I389" s="30"/>
      <c r="J389" s="30"/>
      <c r="K389" s="37">
        <f t="shared" ref="K389:K410" si="3">ROUND(E389*F389,0)</f>
        <v>0</v>
      </c>
      <c r="L389" s="30"/>
      <c r="M389" s="30"/>
      <c r="N389" s="30"/>
      <c r="O389" s="30"/>
      <c r="P389" s="30"/>
      <c r="Q389" s="31"/>
    </row>
    <row r="390" spans="1:17" ht="24" x14ac:dyDescent="0.2">
      <c r="A390" s="33" t="s">
        <v>111</v>
      </c>
      <c r="B390" s="27" t="s">
        <v>103</v>
      </c>
      <c r="C390" s="44" t="s">
        <v>383</v>
      </c>
      <c r="D390" s="34" t="s">
        <v>121</v>
      </c>
      <c r="E390" s="35">
        <v>3</v>
      </c>
      <c r="F390" s="60"/>
      <c r="G390" s="30"/>
      <c r="H390" s="30"/>
      <c r="I390" s="30"/>
      <c r="J390" s="30"/>
      <c r="K390" s="37">
        <f t="shared" si="3"/>
        <v>0</v>
      </c>
      <c r="L390" s="30"/>
      <c r="M390" s="30"/>
      <c r="N390" s="30"/>
      <c r="O390" s="30"/>
      <c r="P390" s="30"/>
      <c r="Q390" s="31"/>
    </row>
    <row r="391" spans="1:17" ht="24" x14ac:dyDescent="0.2">
      <c r="A391" s="33" t="s">
        <v>113</v>
      </c>
      <c r="B391" s="27" t="s">
        <v>103</v>
      </c>
      <c r="C391" s="44" t="s">
        <v>384</v>
      </c>
      <c r="D391" s="34" t="s">
        <v>108</v>
      </c>
      <c r="E391" s="35">
        <v>8.1</v>
      </c>
      <c r="F391" s="60"/>
      <c r="G391" s="30"/>
      <c r="H391" s="30"/>
      <c r="I391" s="30"/>
      <c r="J391" s="30"/>
      <c r="K391" s="37">
        <f t="shared" si="3"/>
        <v>0</v>
      </c>
      <c r="L391" s="30"/>
      <c r="M391" s="30"/>
      <c r="N391" s="30"/>
      <c r="O391" s="30"/>
      <c r="P391" s="30"/>
      <c r="Q391" s="31"/>
    </row>
    <row r="392" spans="1:17" ht="24" x14ac:dyDescent="0.2">
      <c r="A392" s="33" t="s">
        <v>116</v>
      </c>
      <c r="B392" s="27" t="s">
        <v>103</v>
      </c>
      <c r="C392" s="44" t="s">
        <v>385</v>
      </c>
      <c r="D392" s="34" t="s">
        <v>145</v>
      </c>
      <c r="E392" s="35">
        <v>4</v>
      </c>
      <c r="F392" s="60"/>
      <c r="G392" s="30"/>
      <c r="H392" s="30"/>
      <c r="I392" s="30"/>
      <c r="J392" s="30"/>
      <c r="K392" s="37">
        <f t="shared" si="3"/>
        <v>0</v>
      </c>
      <c r="L392" s="30"/>
      <c r="M392" s="30"/>
      <c r="N392" s="30"/>
      <c r="O392" s="30"/>
      <c r="P392" s="30"/>
      <c r="Q392" s="31"/>
    </row>
    <row r="393" spans="1:17" ht="24" x14ac:dyDescent="0.2">
      <c r="A393" s="33" t="s">
        <v>118</v>
      </c>
      <c r="B393" s="27" t="s">
        <v>103</v>
      </c>
      <c r="C393" s="44" t="s">
        <v>386</v>
      </c>
      <c r="D393" s="34" t="s">
        <v>145</v>
      </c>
      <c r="E393" s="35">
        <v>1</v>
      </c>
      <c r="F393" s="60"/>
      <c r="G393" s="30"/>
      <c r="H393" s="30"/>
      <c r="I393" s="30"/>
      <c r="J393" s="30"/>
      <c r="K393" s="37">
        <f t="shared" si="3"/>
        <v>0</v>
      </c>
      <c r="L393" s="30"/>
      <c r="M393" s="30"/>
      <c r="N393" s="30"/>
      <c r="O393" s="30"/>
      <c r="P393" s="30"/>
      <c r="Q393" s="31"/>
    </row>
    <row r="394" spans="1:17" ht="24" x14ac:dyDescent="0.2">
      <c r="A394" s="33" t="s">
        <v>120</v>
      </c>
      <c r="B394" s="27" t="s">
        <v>103</v>
      </c>
      <c r="C394" s="44" t="s">
        <v>387</v>
      </c>
      <c r="D394" s="34" t="s">
        <v>115</v>
      </c>
      <c r="E394" s="38">
        <v>10.8</v>
      </c>
      <c r="F394" s="60"/>
      <c r="G394" s="30"/>
      <c r="H394" s="30"/>
      <c r="I394" s="30"/>
      <c r="J394" s="30"/>
      <c r="K394" s="37">
        <f t="shared" si="3"/>
        <v>0</v>
      </c>
      <c r="L394" s="30"/>
      <c r="M394" s="30"/>
      <c r="N394" s="30"/>
      <c r="O394" s="30"/>
      <c r="P394" s="30"/>
      <c r="Q394" s="31"/>
    </row>
    <row r="395" spans="1:17" ht="24" x14ac:dyDescent="0.2">
      <c r="A395" s="33" t="s">
        <v>122</v>
      </c>
      <c r="B395" s="27" t="s">
        <v>103</v>
      </c>
      <c r="C395" s="44" t="s">
        <v>388</v>
      </c>
      <c r="D395" s="34" t="s">
        <v>121</v>
      </c>
      <c r="E395" s="35">
        <v>5</v>
      </c>
      <c r="F395" s="60"/>
      <c r="G395" s="30"/>
      <c r="H395" s="30"/>
      <c r="I395" s="30"/>
      <c r="J395" s="30"/>
      <c r="K395" s="37">
        <f t="shared" si="3"/>
        <v>0</v>
      </c>
      <c r="L395" s="30"/>
      <c r="M395" s="30"/>
      <c r="N395" s="30"/>
      <c r="O395" s="30"/>
      <c r="P395" s="30"/>
      <c r="Q395" s="31"/>
    </row>
    <row r="396" spans="1:17" ht="24" x14ac:dyDescent="0.2">
      <c r="A396" s="33" t="s">
        <v>123</v>
      </c>
      <c r="B396" s="27" t="s">
        <v>103</v>
      </c>
      <c r="C396" s="44" t="s">
        <v>384</v>
      </c>
      <c r="D396" s="34" t="s">
        <v>108</v>
      </c>
      <c r="E396" s="35">
        <v>14.76</v>
      </c>
      <c r="F396" s="60"/>
      <c r="G396" s="30"/>
      <c r="H396" s="30"/>
      <c r="I396" s="30"/>
      <c r="J396" s="30"/>
      <c r="K396" s="37">
        <f t="shared" si="3"/>
        <v>0</v>
      </c>
      <c r="L396" s="30"/>
      <c r="M396" s="30"/>
      <c r="N396" s="30"/>
      <c r="O396" s="30"/>
      <c r="P396" s="30"/>
      <c r="Q396" s="31"/>
    </row>
    <row r="397" spans="1:17" ht="24" x14ac:dyDescent="0.2">
      <c r="A397" s="33" t="s">
        <v>124</v>
      </c>
      <c r="B397" s="27" t="s">
        <v>103</v>
      </c>
      <c r="C397" s="44" t="s">
        <v>389</v>
      </c>
      <c r="D397" s="34" t="s">
        <v>121</v>
      </c>
      <c r="E397" s="35">
        <v>1</v>
      </c>
      <c r="F397" s="60"/>
      <c r="G397" s="30"/>
      <c r="H397" s="30"/>
      <c r="I397" s="30"/>
      <c r="J397" s="30"/>
      <c r="K397" s="37">
        <f t="shared" si="3"/>
        <v>0</v>
      </c>
      <c r="L397" s="30"/>
      <c r="M397" s="30"/>
      <c r="N397" s="30"/>
      <c r="O397" s="30"/>
      <c r="P397" s="30"/>
      <c r="Q397" s="31"/>
    </row>
    <row r="398" spans="1:17" ht="24" x14ac:dyDescent="0.2">
      <c r="A398" s="33" t="s">
        <v>125</v>
      </c>
      <c r="B398" s="27" t="s">
        <v>103</v>
      </c>
      <c r="C398" s="44" t="s">
        <v>390</v>
      </c>
      <c r="D398" s="34" t="s">
        <v>121</v>
      </c>
      <c r="E398" s="35">
        <v>1</v>
      </c>
      <c r="F398" s="60"/>
      <c r="G398" s="30"/>
      <c r="H398" s="30"/>
      <c r="I398" s="30"/>
      <c r="J398" s="30"/>
      <c r="K398" s="37">
        <f t="shared" si="3"/>
        <v>0</v>
      </c>
      <c r="L398" s="30"/>
      <c r="M398" s="30"/>
      <c r="N398" s="30"/>
      <c r="O398" s="30"/>
      <c r="P398" s="30"/>
      <c r="Q398" s="31"/>
    </row>
    <row r="399" spans="1:17" ht="24" x14ac:dyDescent="0.2">
      <c r="A399" s="33" t="s">
        <v>126</v>
      </c>
      <c r="B399" s="27" t="s">
        <v>103</v>
      </c>
      <c r="C399" s="44" t="s">
        <v>391</v>
      </c>
      <c r="D399" s="34" t="s">
        <v>121</v>
      </c>
      <c r="E399" s="35">
        <v>1</v>
      </c>
      <c r="F399" s="60"/>
      <c r="G399" s="30"/>
      <c r="H399" s="30"/>
      <c r="I399" s="30"/>
      <c r="J399" s="30"/>
      <c r="K399" s="37">
        <f t="shared" si="3"/>
        <v>0</v>
      </c>
      <c r="L399" s="30"/>
      <c r="M399" s="30"/>
      <c r="N399" s="30"/>
      <c r="O399" s="30"/>
      <c r="P399" s="30"/>
      <c r="Q399" s="31"/>
    </row>
    <row r="400" spans="1:17" ht="24" x14ac:dyDescent="0.2">
      <c r="A400" s="33" t="s">
        <v>127</v>
      </c>
      <c r="B400" s="27" t="s">
        <v>103</v>
      </c>
      <c r="C400" s="44" t="s">
        <v>392</v>
      </c>
      <c r="D400" s="34" t="s">
        <v>121</v>
      </c>
      <c r="E400" s="35">
        <v>1</v>
      </c>
      <c r="F400" s="60"/>
      <c r="G400" s="30"/>
      <c r="H400" s="30"/>
      <c r="I400" s="30"/>
      <c r="J400" s="30"/>
      <c r="K400" s="37">
        <f t="shared" si="3"/>
        <v>0</v>
      </c>
      <c r="L400" s="30"/>
      <c r="M400" s="30"/>
      <c r="N400" s="30"/>
      <c r="O400" s="30"/>
      <c r="P400" s="30"/>
      <c r="Q400" s="31"/>
    </row>
    <row r="401" spans="1:17" ht="24" x14ac:dyDescent="0.2">
      <c r="A401" s="33" t="s">
        <v>128</v>
      </c>
      <c r="B401" s="27" t="s">
        <v>103</v>
      </c>
      <c r="C401" s="44" t="s">
        <v>393</v>
      </c>
      <c r="D401" s="34" t="s">
        <v>145</v>
      </c>
      <c r="E401" s="35">
        <v>1</v>
      </c>
      <c r="F401" s="60"/>
      <c r="G401" s="30"/>
      <c r="H401" s="30"/>
      <c r="I401" s="30"/>
      <c r="J401" s="30"/>
      <c r="K401" s="37">
        <f t="shared" si="3"/>
        <v>0</v>
      </c>
      <c r="L401" s="30"/>
      <c r="M401" s="30"/>
      <c r="N401" s="30"/>
      <c r="O401" s="30"/>
      <c r="P401" s="30"/>
      <c r="Q401" s="31"/>
    </row>
    <row r="402" spans="1:17" ht="24" x14ac:dyDescent="0.2">
      <c r="A402" s="33" t="s">
        <v>131</v>
      </c>
      <c r="B402" s="27" t="s">
        <v>103</v>
      </c>
      <c r="C402" s="44" t="s">
        <v>394</v>
      </c>
      <c r="D402" s="34" t="s">
        <v>145</v>
      </c>
      <c r="E402" s="35">
        <v>1</v>
      </c>
      <c r="F402" s="60"/>
      <c r="G402" s="30"/>
      <c r="H402" s="30"/>
      <c r="I402" s="30"/>
      <c r="J402" s="30"/>
      <c r="K402" s="37">
        <f t="shared" si="3"/>
        <v>0</v>
      </c>
      <c r="L402" s="30"/>
      <c r="M402" s="30"/>
      <c r="N402" s="30"/>
      <c r="O402" s="30"/>
      <c r="P402" s="30"/>
      <c r="Q402" s="31"/>
    </row>
    <row r="403" spans="1:17" ht="24" x14ac:dyDescent="0.2">
      <c r="A403" s="33" t="s">
        <v>133</v>
      </c>
      <c r="B403" s="27" t="s">
        <v>103</v>
      </c>
      <c r="C403" s="44" t="s">
        <v>384</v>
      </c>
      <c r="D403" s="34" t="s">
        <v>108</v>
      </c>
      <c r="E403" s="35">
        <v>4.51</v>
      </c>
      <c r="F403" s="60"/>
      <c r="G403" s="30"/>
      <c r="H403" s="30"/>
      <c r="I403" s="30"/>
      <c r="J403" s="30"/>
      <c r="K403" s="37">
        <f t="shared" si="3"/>
        <v>0</v>
      </c>
      <c r="L403" s="30"/>
      <c r="M403" s="30"/>
      <c r="N403" s="30"/>
      <c r="O403" s="30"/>
      <c r="P403" s="30"/>
      <c r="Q403" s="31"/>
    </row>
    <row r="404" spans="1:17" ht="24" x14ac:dyDescent="0.2">
      <c r="A404" s="33" t="s">
        <v>135</v>
      </c>
      <c r="B404" s="27" t="s">
        <v>103</v>
      </c>
      <c r="C404" s="44" t="s">
        <v>390</v>
      </c>
      <c r="D404" s="34" t="s">
        <v>121</v>
      </c>
      <c r="E404" s="35">
        <v>6</v>
      </c>
      <c r="F404" s="60"/>
      <c r="G404" s="30"/>
      <c r="H404" s="30"/>
      <c r="I404" s="30"/>
      <c r="J404" s="30"/>
      <c r="K404" s="37">
        <f t="shared" si="3"/>
        <v>0</v>
      </c>
      <c r="L404" s="30"/>
      <c r="M404" s="30"/>
      <c r="N404" s="30"/>
      <c r="O404" s="30"/>
      <c r="P404" s="30"/>
      <c r="Q404" s="31"/>
    </row>
    <row r="405" spans="1:17" ht="24" x14ac:dyDescent="0.2">
      <c r="A405" s="33" t="s">
        <v>137</v>
      </c>
      <c r="B405" s="27" t="s">
        <v>103</v>
      </c>
      <c r="C405" s="44" t="s">
        <v>392</v>
      </c>
      <c r="D405" s="34" t="s">
        <v>121</v>
      </c>
      <c r="E405" s="35">
        <v>6</v>
      </c>
      <c r="F405" s="60"/>
      <c r="G405" s="30"/>
      <c r="H405" s="30"/>
      <c r="I405" s="30"/>
      <c r="J405" s="30"/>
      <c r="K405" s="37">
        <f t="shared" si="3"/>
        <v>0</v>
      </c>
      <c r="L405" s="30"/>
      <c r="M405" s="30"/>
      <c r="N405" s="30"/>
      <c r="O405" s="30"/>
      <c r="P405" s="30"/>
      <c r="Q405" s="31"/>
    </row>
    <row r="406" spans="1:17" ht="24" x14ac:dyDescent="0.2">
      <c r="A406" s="33" t="s">
        <v>139</v>
      </c>
      <c r="B406" s="27" t="s">
        <v>103</v>
      </c>
      <c r="C406" s="44" t="s">
        <v>394</v>
      </c>
      <c r="D406" s="34" t="s">
        <v>145</v>
      </c>
      <c r="E406" s="35">
        <v>6</v>
      </c>
      <c r="F406" s="60"/>
      <c r="G406" s="30"/>
      <c r="H406" s="30"/>
      <c r="I406" s="30"/>
      <c r="J406" s="30"/>
      <c r="K406" s="37">
        <f t="shared" si="3"/>
        <v>0</v>
      </c>
      <c r="L406" s="30"/>
      <c r="M406" s="30"/>
      <c r="N406" s="30"/>
      <c r="O406" s="30"/>
      <c r="P406" s="30"/>
      <c r="Q406" s="31"/>
    </row>
    <row r="407" spans="1:17" ht="24" x14ac:dyDescent="0.2">
      <c r="A407" s="33" t="s">
        <v>141</v>
      </c>
      <c r="B407" s="27" t="s">
        <v>103</v>
      </c>
      <c r="C407" s="44" t="s">
        <v>384</v>
      </c>
      <c r="D407" s="34" t="s">
        <v>108</v>
      </c>
      <c r="E407" s="35">
        <v>10.471</v>
      </c>
      <c r="F407" s="60"/>
      <c r="G407" s="30"/>
      <c r="H407" s="30"/>
      <c r="I407" s="30"/>
      <c r="J407" s="30"/>
      <c r="K407" s="37">
        <f t="shared" si="3"/>
        <v>0</v>
      </c>
      <c r="L407" s="30"/>
      <c r="M407" s="30"/>
      <c r="N407" s="30"/>
      <c r="O407" s="30"/>
      <c r="P407" s="30"/>
      <c r="Q407" s="31"/>
    </row>
    <row r="408" spans="1:17" ht="36" x14ac:dyDescent="0.2">
      <c r="A408" s="33" t="s">
        <v>143</v>
      </c>
      <c r="B408" s="27" t="s">
        <v>103</v>
      </c>
      <c r="C408" s="44" t="s">
        <v>395</v>
      </c>
      <c r="D408" s="34" t="s">
        <v>145</v>
      </c>
      <c r="E408" s="35">
        <v>4</v>
      </c>
      <c r="F408" s="60"/>
      <c r="G408" s="30"/>
      <c r="H408" s="30"/>
      <c r="I408" s="30"/>
      <c r="J408" s="30"/>
      <c r="K408" s="37">
        <f t="shared" si="3"/>
        <v>0</v>
      </c>
      <c r="L408" s="30"/>
      <c r="M408" s="30"/>
      <c r="N408" s="30"/>
      <c r="O408" s="30"/>
      <c r="P408" s="30"/>
      <c r="Q408" s="31"/>
    </row>
    <row r="409" spans="1:17" ht="36" x14ac:dyDescent="0.2">
      <c r="A409" s="33" t="s">
        <v>146</v>
      </c>
      <c r="B409" s="27" t="s">
        <v>103</v>
      </c>
      <c r="C409" s="44" t="s">
        <v>396</v>
      </c>
      <c r="D409" s="34" t="s">
        <v>145</v>
      </c>
      <c r="E409" s="35">
        <v>4</v>
      </c>
      <c r="F409" s="60"/>
      <c r="G409" s="30"/>
      <c r="H409" s="30"/>
      <c r="I409" s="30"/>
      <c r="J409" s="30"/>
      <c r="K409" s="37">
        <f t="shared" si="3"/>
        <v>0</v>
      </c>
      <c r="L409" s="30"/>
      <c r="M409" s="30"/>
      <c r="N409" s="30"/>
      <c r="O409" s="30"/>
      <c r="P409" s="30"/>
      <c r="Q409" s="31"/>
    </row>
    <row r="410" spans="1:17" ht="24" x14ac:dyDescent="0.2">
      <c r="A410" s="33" t="s">
        <v>148</v>
      </c>
      <c r="B410" s="27" t="s">
        <v>103</v>
      </c>
      <c r="C410" s="44" t="s">
        <v>397</v>
      </c>
      <c r="D410" s="34" t="s">
        <v>121</v>
      </c>
      <c r="E410" s="35">
        <v>2</v>
      </c>
      <c r="F410" s="60"/>
      <c r="G410" s="30"/>
      <c r="H410" s="30"/>
      <c r="I410" s="30"/>
      <c r="J410" s="30"/>
      <c r="K410" s="37">
        <f t="shared" si="3"/>
        <v>0</v>
      </c>
      <c r="L410" s="30"/>
      <c r="M410" s="30"/>
      <c r="N410" s="30"/>
      <c r="O410" s="30"/>
      <c r="P410" s="30"/>
      <c r="Q410" s="31"/>
    </row>
    <row r="411" spans="1:17" ht="14.45" customHeight="1" x14ac:dyDescent="0.2">
      <c r="A411" s="65" t="s">
        <v>398</v>
      </c>
      <c r="B411" s="64"/>
      <c r="C411" s="64"/>
      <c r="D411" s="64"/>
      <c r="E411" s="64"/>
      <c r="F411" s="64"/>
      <c r="G411" s="64"/>
      <c r="H411" s="64"/>
      <c r="I411" s="64"/>
      <c r="J411" s="64"/>
      <c r="K411" s="30">
        <f>SUM(K388:K410)</f>
        <v>0</v>
      </c>
      <c r="L411" s="30"/>
      <c r="M411" s="30"/>
      <c r="N411" s="30"/>
      <c r="O411" s="30"/>
      <c r="P411" s="30"/>
      <c r="Q411" s="31"/>
    </row>
    <row r="412" spans="1:17" ht="14.45" customHeight="1" x14ac:dyDescent="0.2">
      <c r="A412" s="66" t="s">
        <v>555</v>
      </c>
      <c r="B412" s="67"/>
      <c r="C412" s="67"/>
      <c r="D412" s="53"/>
      <c r="E412" s="53"/>
      <c r="F412" s="53"/>
      <c r="G412" s="53"/>
      <c r="H412" s="53"/>
      <c r="I412" s="53"/>
      <c r="J412" s="54"/>
      <c r="K412" s="55">
        <v>0</v>
      </c>
      <c r="L412" s="30"/>
      <c r="M412" s="30"/>
      <c r="N412" s="30"/>
      <c r="O412" s="36"/>
      <c r="P412" s="30"/>
      <c r="Q412" s="36"/>
    </row>
    <row r="413" spans="1:17" ht="14.45" customHeight="1" x14ac:dyDescent="0.2">
      <c r="A413" s="68" t="s">
        <v>568</v>
      </c>
      <c r="B413" s="69"/>
      <c r="C413" s="69"/>
      <c r="D413" s="69"/>
      <c r="E413" s="69"/>
      <c r="F413" s="56"/>
      <c r="G413" s="56"/>
      <c r="H413" s="56"/>
      <c r="I413" s="56"/>
      <c r="J413" s="57"/>
      <c r="K413" s="58">
        <f>ROUND(K411*K412,0)</f>
        <v>0</v>
      </c>
      <c r="L413" s="59"/>
      <c r="M413" s="59"/>
      <c r="N413" s="59"/>
      <c r="O413" s="60"/>
      <c r="P413" s="59"/>
      <c r="Q413" s="60"/>
    </row>
    <row r="414" spans="1:17" ht="14.45" customHeight="1" x14ac:dyDescent="0.25">
      <c r="A414" s="72" t="s">
        <v>151</v>
      </c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</row>
    <row r="415" spans="1:17" ht="14.45" customHeight="1" x14ac:dyDescent="0.2">
      <c r="A415" s="63" t="s">
        <v>93</v>
      </c>
      <c r="B415" s="64"/>
      <c r="C415" s="64"/>
      <c r="D415" s="64"/>
      <c r="E415" s="64"/>
      <c r="F415" s="64"/>
      <c r="G415" s="64"/>
      <c r="H415" s="64"/>
      <c r="I415" s="64"/>
      <c r="J415" s="64"/>
      <c r="K415" s="62">
        <f>K413+K386+K354</f>
        <v>0</v>
      </c>
      <c r="L415" s="30"/>
      <c r="M415" s="30"/>
      <c r="N415" s="30"/>
      <c r="O415" s="30"/>
      <c r="P415" s="29">
        <v>137.16999999999999</v>
      </c>
      <c r="Q415" s="31"/>
    </row>
    <row r="416" spans="1:17" ht="14.45" customHeight="1" x14ac:dyDescent="0.2">
      <c r="A416" s="63" t="s">
        <v>152</v>
      </c>
      <c r="B416" s="64"/>
      <c r="C416" s="64"/>
      <c r="D416" s="64"/>
      <c r="E416" s="64"/>
      <c r="F416" s="64"/>
      <c r="G416" s="64"/>
      <c r="H416" s="64"/>
      <c r="I416" s="64"/>
      <c r="J416" s="64"/>
      <c r="K416" s="39">
        <f>K415*0.2</f>
        <v>0</v>
      </c>
      <c r="L416" s="30"/>
      <c r="M416" s="30"/>
      <c r="N416" s="30"/>
      <c r="O416" s="30"/>
      <c r="P416" s="30"/>
      <c r="Q416" s="31"/>
    </row>
    <row r="417" spans="1:17" ht="15" x14ac:dyDescent="0.2">
      <c r="A417" s="65" t="s">
        <v>153</v>
      </c>
      <c r="B417" s="64"/>
      <c r="C417" s="64"/>
      <c r="D417" s="64"/>
      <c r="E417" s="64"/>
      <c r="F417" s="64"/>
      <c r="G417" s="64"/>
      <c r="H417" s="64"/>
      <c r="I417" s="64"/>
      <c r="J417" s="64"/>
      <c r="K417" s="40">
        <f>K415+K416</f>
        <v>0</v>
      </c>
      <c r="L417" s="30"/>
      <c r="M417" s="30"/>
      <c r="N417" s="30"/>
      <c r="O417" s="30"/>
      <c r="P417" s="36">
        <v>137.16999999999999</v>
      </c>
      <c r="Q417" s="31"/>
    </row>
    <row r="419" spans="1:17" x14ac:dyDescent="0.2">
      <c r="A419" s="4"/>
      <c r="B419" s="7"/>
      <c r="C419" s="41"/>
      <c r="D419" s="6"/>
      <c r="E419" s="5"/>
      <c r="F419" s="5"/>
      <c r="G419" s="11" t="s">
        <v>425</v>
      </c>
      <c r="H419" s="11"/>
      <c r="I419" s="11"/>
      <c r="J419" s="5"/>
      <c r="K419" s="5"/>
      <c r="L419" s="5"/>
      <c r="M419" s="5"/>
      <c r="N419" s="5"/>
      <c r="O419" s="5"/>
      <c r="P419" s="5"/>
      <c r="Q419" s="6"/>
    </row>
    <row r="420" spans="1:17" x14ac:dyDescent="0.2">
      <c r="A420" s="4"/>
      <c r="B420" s="7"/>
      <c r="C420" s="41"/>
      <c r="D420" s="6"/>
      <c r="E420" s="5"/>
      <c r="F420" s="5"/>
      <c r="G420" s="4" t="s">
        <v>1</v>
      </c>
      <c r="H420" s="4"/>
      <c r="I420" s="4"/>
      <c r="J420" s="5"/>
      <c r="K420" s="5"/>
      <c r="L420" s="5"/>
      <c r="M420" s="5"/>
      <c r="N420" s="5"/>
      <c r="O420" s="5"/>
      <c r="P420" s="5"/>
      <c r="Q420" s="6"/>
    </row>
    <row r="421" spans="1:17" x14ac:dyDescent="0.2">
      <c r="A421" s="4"/>
      <c r="B421" s="7"/>
      <c r="C421" s="41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6"/>
    </row>
    <row r="422" spans="1:17" ht="14.45" customHeight="1" x14ac:dyDescent="0.25">
      <c r="A422" s="4"/>
      <c r="B422" s="7"/>
      <c r="C422" s="12" t="s">
        <v>2</v>
      </c>
      <c r="D422" s="81" t="s">
        <v>569</v>
      </c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5"/>
      <c r="Q422" s="6"/>
    </row>
    <row r="423" spans="1:17" x14ac:dyDescent="0.2">
      <c r="A423" s="4"/>
      <c r="B423" s="7"/>
      <c r="C423" s="49"/>
      <c r="D423" s="14"/>
      <c r="E423" s="9"/>
      <c r="F423" s="9"/>
      <c r="G423" s="10" t="s">
        <v>3</v>
      </c>
      <c r="H423" s="10"/>
      <c r="I423" s="10"/>
      <c r="J423" s="9"/>
      <c r="K423" s="9"/>
      <c r="L423" s="9"/>
      <c r="M423" s="9"/>
      <c r="N423" s="9"/>
      <c r="O423" s="9"/>
      <c r="P423" s="5"/>
      <c r="Q423" s="6"/>
    </row>
    <row r="424" spans="1:17" x14ac:dyDescent="0.2">
      <c r="A424" s="21"/>
      <c r="B424" s="15"/>
      <c r="C424" s="49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6"/>
    </row>
    <row r="425" spans="1:17" ht="14.45" customHeight="1" x14ac:dyDescent="0.25">
      <c r="A425" s="4"/>
      <c r="B425" s="7"/>
      <c r="C425" s="49"/>
      <c r="D425" s="81" t="s">
        <v>21</v>
      </c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</row>
    <row r="426" spans="1:17" ht="15" x14ac:dyDescent="0.25">
      <c r="A426" s="4"/>
      <c r="B426" s="7"/>
      <c r="C426" s="49"/>
      <c r="D426" s="13" t="s">
        <v>400</v>
      </c>
      <c r="E426" s="5"/>
      <c r="F426" s="5"/>
      <c r="G426" s="5"/>
      <c r="H426" s="13"/>
      <c r="I426" s="13"/>
      <c r="J426" s="83">
        <f>K489</f>
        <v>0</v>
      </c>
      <c r="K426" s="84"/>
      <c r="L426" s="8" t="s">
        <v>570</v>
      </c>
      <c r="M426" s="5"/>
      <c r="N426" s="5"/>
      <c r="O426" s="5"/>
      <c r="P426" s="5"/>
      <c r="Q426" s="6"/>
    </row>
    <row r="427" spans="1:17" x14ac:dyDescent="0.2">
      <c r="A427" s="4"/>
      <c r="B427" s="7"/>
      <c r="C427" s="49"/>
      <c r="D427" s="6" t="s">
        <v>164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6"/>
    </row>
    <row r="428" spans="1:17" x14ac:dyDescent="0.2">
      <c r="A428" s="4"/>
      <c r="B428" s="7"/>
      <c r="C428" s="2"/>
      <c r="D428" s="49"/>
      <c r="E428" s="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6"/>
    </row>
    <row r="429" spans="1:17" x14ac:dyDescent="0.2">
      <c r="A429" s="4"/>
      <c r="B429" s="7"/>
      <c r="C429" s="2"/>
      <c r="D429" s="49"/>
      <c r="E429" s="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6"/>
    </row>
    <row r="430" spans="1:17" x14ac:dyDescent="0.2">
      <c r="A430" s="74" t="s">
        <v>4</v>
      </c>
      <c r="B430" s="76" t="s">
        <v>5</v>
      </c>
      <c r="C430" s="74" t="s">
        <v>6</v>
      </c>
      <c r="D430" s="74" t="s">
        <v>7</v>
      </c>
      <c r="E430" s="74" t="s">
        <v>8</v>
      </c>
      <c r="F430" s="74" t="s">
        <v>9</v>
      </c>
      <c r="G430" s="75"/>
      <c r="H430" s="75"/>
      <c r="I430" s="75"/>
      <c r="J430" s="74" t="s">
        <v>10</v>
      </c>
      <c r="K430" s="79"/>
      <c r="L430" s="79"/>
      <c r="M430" s="79"/>
      <c r="N430" s="79"/>
      <c r="O430" s="74" t="s">
        <v>11</v>
      </c>
      <c r="P430" s="74" t="s">
        <v>12</v>
      </c>
      <c r="Q430" s="80" t="s">
        <v>18</v>
      </c>
    </row>
    <row r="431" spans="1:17" x14ac:dyDescent="0.2">
      <c r="A431" s="75"/>
      <c r="B431" s="77"/>
      <c r="C431" s="78"/>
      <c r="D431" s="74"/>
      <c r="E431" s="74"/>
      <c r="F431" s="74" t="s">
        <v>13</v>
      </c>
      <c r="G431" s="74" t="s">
        <v>14</v>
      </c>
      <c r="H431" s="75"/>
      <c r="I431" s="75"/>
      <c r="J431" s="74" t="s">
        <v>19</v>
      </c>
      <c r="K431" s="74" t="s">
        <v>13</v>
      </c>
      <c r="L431" s="74" t="s">
        <v>14</v>
      </c>
      <c r="M431" s="75"/>
      <c r="N431" s="75"/>
      <c r="O431" s="74"/>
      <c r="P431" s="74"/>
      <c r="Q431" s="80"/>
    </row>
    <row r="432" spans="1:17" ht="13.15" customHeight="1" x14ac:dyDescent="0.2">
      <c r="A432" s="75"/>
      <c r="B432" s="77"/>
      <c r="C432" s="78"/>
      <c r="D432" s="74"/>
      <c r="E432" s="74"/>
      <c r="F432" s="75"/>
      <c r="G432" s="45" t="s">
        <v>15</v>
      </c>
      <c r="H432" s="45" t="s">
        <v>16</v>
      </c>
      <c r="I432" s="45" t="s">
        <v>17</v>
      </c>
      <c r="J432" s="78"/>
      <c r="K432" s="75"/>
      <c r="L432" s="45" t="s">
        <v>15</v>
      </c>
      <c r="M432" s="45" t="s">
        <v>16</v>
      </c>
      <c r="N432" s="45" t="s">
        <v>17</v>
      </c>
      <c r="O432" s="74"/>
      <c r="P432" s="74"/>
      <c r="Q432" s="80"/>
    </row>
    <row r="433" spans="1:17" ht="13.15" customHeight="1" x14ac:dyDescent="0.2">
      <c r="A433" s="16">
        <v>1</v>
      </c>
      <c r="B433" s="48">
        <v>2</v>
      </c>
      <c r="C433" s="45">
        <v>3</v>
      </c>
      <c r="D433" s="45">
        <v>4</v>
      </c>
      <c r="E433" s="47">
        <v>5</v>
      </c>
      <c r="F433" s="46">
        <v>6</v>
      </c>
      <c r="G433" s="46">
        <v>7</v>
      </c>
      <c r="H433" s="46">
        <v>8</v>
      </c>
      <c r="I433" s="46">
        <v>9</v>
      </c>
      <c r="J433" s="46">
        <v>10</v>
      </c>
      <c r="K433" s="46">
        <v>11</v>
      </c>
      <c r="L433" s="46">
        <v>12</v>
      </c>
      <c r="M433" s="46">
        <v>13</v>
      </c>
      <c r="N433" s="46">
        <v>14</v>
      </c>
      <c r="O433" s="46">
        <v>15</v>
      </c>
      <c r="P433" s="46">
        <v>16</v>
      </c>
      <c r="Q433" s="46">
        <v>17</v>
      </c>
    </row>
    <row r="434" spans="1:17" ht="15" x14ac:dyDescent="0.25">
      <c r="A434" s="70" t="s">
        <v>165</v>
      </c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</row>
    <row r="435" spans="1:17" ht="31.5" x14ac:dyDescent="0.2">
      <c r="A435" s="26" t="s">
        <v>25</v>
      </c>
      <c r="B435" s="27" t="s">
        <v>401</v>
      </c>
      <c r="C435" s="43" t="s">
        <v>402</v>
      </c>
      <c r="D435" s="47" t="s">
        <v>184</v>
      </c>
      <c r="E435" s="28" t="s">
        <v>185</v>
      </c>
      <c r="F435" s="29">
        <v>1705.08</v>
      </c>
      <c r="G435" s="29">
        <v>1701.24</v>
      </c>
      <c r="H435" s="29">
        <v>3.84</v>
      </c>
      <c r="I435" s="29">
        <v>2.87</v>
      </c>
      <c r="J435" s="30"/>
      <c r="K435" s="30">
        <v>85</v>
      </c>
      <c r="L435" s="30">
        <v>85</v>
      </c>
      <c r="M435" s="30"/>
      <c r="N435" s="30"/>
      <c r="O435" s="30">
        <v>9.64</v>
      </c>
      <c r="P435" s="30">
        <v>0.48</v>
      </c>
      <c r="Q435" s="31"/>
    </row>
    <row r="436" spans="1:17" ht="14.45" customHeight="1" x14ac:dyDescent="0.2">
      <c r="A436" s="26" t="s">
        <v>30</v>
      </c>
      <c r="B436" s="27" t="s">
        <v>403</v>
      </c>
      <c r="C436" s="43" t="s">
        <v>404</v>
      </c>
      <c r="D436" s="47" t="s">
        <v>199</v>
      </c>
      <c r="E436" s="32">
        <v>1</v>
      </c>
      <c r="F436" s="29">
        <v>248.43</v>
      </c>
      <c r="G436" s="29">
        <v>156.16999999999999</v>
      </c>
      <c r="H436" s="29">
        <v>92.26</v>
      </c>
      <c r="I436" s="29">
        <v>8.77</v>
      </c>
      <c r="J436" s="30"/>
      <c r="K436" s="30">
        <v>248</v>
      </c>
      <c r="L436" s="30">
        <v>156</v>
      </c>
      <c r="M436" s="30">
        <v>92</v>
      </c>
      <c r="N436" s="30">
        <v>9</v>
      </c>
      <c r="O436" s="30">
        <v>0.69599999999999995</v>
      </c>
      <c r="P436" s="30">
        <v>0.7</v>
      </c>
      <c r="Q436" s="31"/>
    </row>
    <row r="437" spans="1:17" ht="31.5" x14ac:dyDescent="0.2">
      <c r="A437" s="26" t="s">
        <v>35</v>
      </c>
      <c r="B437" s="27" t="s">
        <v>405</v>
      </c>
      <c r="C437" s="43" t="s">
        <v>406</v>
      </c>
      <c r="D437" s="47" t="s">
        <v>171</v>
      </c>
      <c r="E437" s="28" t="s">
        <v>407</v>
      </c>
      <c r="F437" s="29">
        <v>1030.54</v>
      </c>
      <c r="G437" s="29">
        <v>1030.54</v>
      </c>
      <c r="H437" s="30"/>
      <c r="I437" s="30"/>
      <c r="J437" s="30"/>
      <c r="K437" s="30">
        <v>10</v>
      </c>
      <c r="L437" s="30">
        <v>10</v>
      </c>
      <c r="M437" s="30"/>
      <c r="N437" s="30"/>
      <c r="O437" s="30">
        <v>5.84</v>
      </c>
      <c r="P437" s="30">
        <v>0.06</v>
      </c>
      <c r="Q437" s="31"/>
    </row>
    <row r="438" spans="1:17" ht="43.5" x14ac:dyDescent="0.2">
      <c r="A438" s="26" t="s">
        <v>40</v>
      </c>
      <c r="B438" s="27" t="s">
        <v>207</v>
      </c>
      <c r="C438" s="43" t="s">
        <v>408</v>
      </c>
      <c r="D438" s="47" t="s">
        <v>199</v>
      </c>
      <c r="E438" s="32">
        <v>1</v>
      </c>
      <c r="F438" s="29">
        <v>33.18</v>
      </c>
      <c r="G438" s="29">
        <v>33.18</v>
      </c>
      <c r="H438" s="30"/>
      <c r="I438" s="30"/>
      <c r="J438" s="30"/>
      <c r="K438" s="30">
        <v>33</v>
      </c>
      <c r="L438" s="30">
        <v>33</v>
      </c>
      <c r="M438" s="30"/>
      <c r="N438" s="30"/>
      <c r="O438" s="30">
        <v>0.15</v>
      </c>
      <c r="P438" s="30">
        <v>0.15</v>
      </c>
      <c r="Q438" s="31"/>
    </row>
    <row r="439" spans="1:17" ht="15" x14ac:dyDescent="0.2">
      <c r="A439" s="63" t="s">
        <v>89</v>
      </c>
      <c r="B439" s="64"/>
      <c r="C439" s="64"/>
      <c r="D439" s="64"/>
      <c r="E439" s="64"/>
      <c r="F439" s="64"/>
      <c r="G439" s="64"/>
      <c r="H439" s="64"/>
      <c r="I439" s="64"/>
      <c r="J439" s="64"/>
      <c r="K439" s="29">
        <v>376</v>
      </c>
      <c r="L439" s="29">
        <v>284</v>
      </c>
      <c r="M439" s="29">
        <v>92</v>
      </c>
      <c r="N439" s="29">
        <v>9</v>
      </c>
      <c r="O439" s="30"/>
      <c r="P439" s="29">
        <v>1.39</v>
      </c>
      <c r="Q439" s="31"/>
    </row>
    <row r="440" spans="1:17" ht="15" x14ac:dyDescent="0.2">
      <c r="A440" s="63" t="s">
        <v>90</v>
      </c>
      <c r="B440" s="64"/>
      <c r="C440" s="64"/>
      <c r="D440" s="64"/>
      <c r="E440" s="64"/>
      <c r="F440" s="64"/>
      <c r="G440" s="64"/>
      <c r="H440" s="64"/>
      <c r="I440" s="64"/>
      <c r="J440" s="64"/>
      <c r="K440" s="29">
        <v>224</v>
      </c>
      <c r="L440" s="30"/>
      <c r="M440" s="30"/>
      <c r="N440" s="30"/>
      <c r="O440" s="30"/>
      <c r="P440" s="30"/>
      <c r="Q440" s="31"/>
    </row>
    <row r="441" spans="1:17" ht="14.45" customHeight="1" x14ac:dyDescent="0.2">
      <c r="A441" s="63" t="s">
        <v>91</v>
      </c>
      <c r="B441" s="64"/>
      <c r="C441" s="64"/>
      <c r="D441" s="64"/>
      <c r="E441" s="64"/>
      <c r="F441" s="64"/>
      <c r="G441" s="64"/>
      <c r="H441" s="64"/>
      <c r="I441" s="64"/>
      <c r="J441" s="64"/>
      <c r="K441" s="29">
        <v>151</v>
      </c>
      <c r="L441" s="30"/>
      <c r="M441" s="30"/>
      <c r="N441" s="30"/>
      <c r="O441" s="30"/>
      <c r="P441" s="30"/>
      <c r="Q441" s="31"/>
    </row>
    <row r="442" spans="1:17" ht="14.45" customHeight="1" x14ac:dyDescent="0.2">
      <c r="A442" s="65" t="s">
        <v>173</v>
      </c>
      <c r="B442" s="64"/>
      <c r="C442" s="64"/>
      <c r="D442" s="64"/>
      <c r="E442" s="64"/>
      <c r="F442" s="64"/>
      <c r="G442" s="64"/>
      <c r="H442" s="64"/>
      <c r="I442" s="64"/>
      <c r="J442" s="64"/>
      <c r="K442" s="30"/>
      <c r="L442" s="30"/>
      <c r="M442" s="30"/>
      <c r="N442" s="30"/>
      <c r="O442" s="30"/>
      <c r="P442" s="30"/>
      <c r="Q442" s="31"/>
    </row>
    <row r="443" spans="1:17" ht="14.45" customHeight="1" x14ac:dyDescent="0.2">
      <c r="A443" s="63" t="s">
        <v>93</v>
      </c>
      <c r="B443" s="64"/>
      <c r="C443" s="64"/>
      <c r="D443" s="64"/>
      <c r="E443" s="64"/>
      <c r="F443" s="64"/>
      <c r="G443" s="64"/>
      <c r="H443" s="64"/>
      <c r="I443" s="64"/>
      <c r="J443" s="64"/>
      <c r="K443" s="29">
        <v>751</v>
      </c>
      <c r="L443" s="30"/>
      <c r="M443" s="30"/>
      <c r="N443" s="30"/>
      <c r="O443" s="30"/>
      <c r="P443" s="29">
        <v>1.39</v>
      </c>
      <c r="Q443" s="31"/>
    </row>
    <row r="444" spans="1:17" ht="14.45" customHeight="1" x14ac:dyDescent="0.2">
      <c r="A444" s="63" t="s">
        <v>94</v>
      </c>
      <c r="B444" s="64"/>
      <c r="C444" s="64"/>
      <c r="D444" s="64"/>
      <c r="E444" s="64"/>
      <c r="F444" s="64"/>
      <c r="G444" s="64"/>
      <c r="H444" s="64"/>
      <c r="I444" s="64"/>
      <c r="J444" s="64"/>
      <c r="K444" s="30"/>
      <c r="L444" s="30"/>
      <c r="M444" s="30"/>
      <c r="N444" s="30"/>
      <c r="O444" s="30"/>
      <c r="P444" s="30"/>
      <c r="Q444" s="31"/>
    </row>
    <row r="445" spans="1:17" ht="14.45" customHeight="1" x14ac:dyDescent="0.2">
      <c r="A445" s="63" t="s">
        <v>96</v>
      </c>
      <c r="B445" s="64"/>
      <c r="C445" s="64"/>
      <c r="D445" s="64"/>
      <c r="E445" s="64"/>
      <c r="F445" s="64"/>
      <c r="G445" s="64"/>
      <c r="H445" s="64"/>
      <c r="I445" s="64"/>
      <c r="J445" s="64"/>
      <c r="K445" s="29">
        <v>92</v>
      </c>
      <c r="L445" s="30"/>
      <c r="M445" s="30"/>
      <c r="N445" s="30"/>
      <c r="O445" s="30"/>
      <c r="P445" s="30"/>
      <c r="Q445" s="31"/>
    </row>
    <row r="446" spans="1:17" ht="14.45" customHeight="1" x14ac:dyDescent="0.2">
      <c r="A446" s="63" t="s">
        <v>97</v>
      </c>
      <c r="B446" s="64"/>
      <c r="C446" s="64"/>
      <c r="D446" s="64"/>
      <c r="E446" s="64"/>
      <c r="F446" s="64"/>
      <c r="G446" s="64"/>
      <c r="H446" s="64"/>
      <c r="I446" s="64"/>
      <c r="J446" s="64"/>
      <c r="K446" s="29">
        <v>293</v>
      </c>
      <c r="L446" s="30"/>
      <c r="M446" s="30"/>
      <c r="N446" s="30"/>
      <c r="O446" s="30"/>
      <c r="P446" s="30"/>
      <c r="Q446" s="31"/>
    </row>
    <row r="447" spans="1:17" ht="14.45" customHeight="1" x14ac:dyDescent="0.2">
      <c r="A447" s="63" t="s">
        <v>98</v>
      </c>
      <c r="B447" s="64"/>
      <c r="C447" s="64"/>
      <c r="D447" s="64"/>
      <c r="E447" s="64"/>
      <c r="F447" s="64"/>
      <c r="G447" s="64"/>
      <c r="H447" s="64"/>
      <c r="I447" s="64"/>
      <c r="J447" s="64"/>
      <c r="K447" s="29">
        <v>224</v>
      </c>
      <c r="L447" s="30"/>
      <c r="M447" s="30"/>
      <c r="N447" s="30"/>
      <c r="O447" s="30"/>
      <c r="P447" s="30"/>
      <c r="Q447" s="31"/>
    </row>
    <row r="448" spans="1:17" ht="14.45" customHeight="1" x14ac:dyDescent="0.2">
      <c r="A448" s="63" t="s">
        <v>99</v>
      </c>
      <c r="B448" s="64"/>
      <c r="C448" s="64"/>
      <c r="D448" s="64"/>
      <c r="E448" s="64"/>
      <c r="F448" s="64"/>
      <c r="G448" s="64"/>
      <c r="H448" s="64"/>
      <c r="I448" s="64"/>
      <c r="J448" s="64"/>
      <c r="K448" s="29">
        <v>151</v>
      </c>
      <c r="L448" s="30"/>
      <c r="M448" s="30"/>
      <c r="N448" s="30"/>
      <c r="O448" s="30"/>
      <c r="P448" s="30"/>
      <c r="Q448" s="31"/>
    </row>
    <row r="449" spans="1:17" ht="14.45" customHeight="1" x14ac:dyDescent="0.2">
      <c r="A449" s="65" t="s">
        <v>176</v>
      </c>
      <c r="B449" s="64"/>
      <c r="C449" s="64"/>
      <c r="D449" s="64"/>
      <c r="E449" s="64"/>
      <c r="F449" s="64"/>
      <c r="G449" s="64"/>
      <c r="H449" s="64"/>
      <c r="I449" s="64"/>
      <c r="J449" s="64"/>
      <c r="K449" s="36">
        <v>751</v>
      </c>
      <c r="L449" s="30"/>
      <c r="M449" s="30"/>
      <c r="N449" s="30"/>
      <c r="O449" s="30"/>
      <c r="P449" s="36">
        <v>1.39</v>
      </c>
      <c r="Q449" s="31"/>
    </row>
    <row r="450" spans="1:17" ht="14.45" customHeight="1" x14ac:dyDescent="0.2">
      <c r="A450" s="66" t="s">
        <v>555</v>
      </c>
      <c r="B450" s="67"/>
      <c r="C450" s="67"/>
      <c r="D450" s="53"/>
      <c r="E450" s="53"/>
      <c r="F450" s="53"/>
      <c r="G450" s="53"/>
      <c r="H450" s="53"/>
      <c r="I450" s="53"/>
      <c r="J450" s="54"/>
      <c r="K450" s="55">
        <v>0</v>
      </c>
      <c r="L450" s="30"/>
      <c r="M450" s="30"/>
      <c r="N450" s="30"/>
      <c r="O450" s="36"/>
      <c r="P450" s="30"/>
      <c r="Q450" s="36"/>
    </row>
    <row r="451" spans="1:17" ht="14.45" customHeight="1" x14ac:dyDescent="0.2">
      <c r="A451" s="68" t="s">
        <v>557</v>
      </c>
      <c r="B451" s="69"/>
      <c r="C451" s="69"/>
      <c r="D451" s="69"/>
      <c r="E451" s="69"/>
      <c r="F451" s="56"/>
      <c r="G451" s="56"/>
      <c r="H451" s="56"/>
      <c r="I451" s="56"/>
      <c r="J451" s="57"/>
      <c r="K451" s="58">
        <f>ROUND(K449*K450,0)</f>
        <v>0</v>
      </c>
      <c r="L451" s="59"/>
      <c r="M451" s="59"/>
      <c r="N451" s="59"/>
      <c r="O451" s="60"/>
      <c r="P451" s="59"/>
      <c r="Q451" s="60"/>
    </row>
    <row r="452" spans="1:17" ht="14.45" customHeight="1" x14ac:dyDescent="0.25">
      <c r="A452" s="70" t="s">
        <v>177</v>
      </c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</row>
    <row r="453" spans="1:17" ht="55.5" x14ac:dyDescent="0.2">
      <c r="A453" s="26" t="s">
        <v>44</v>
      </c>
      <c r="B453" s="27" t="s">
        <v>409</v>
      </c>
      <c r="C453" s="43" t="s">
        <v>410</v>
      </c>
      <c r="D453" s="47" t="s">
        <v>411</v>
      </c>
      <c r="E453" s="28" t="s">
        <v>267</v>
      </c>
      <c r="F453" s="29">
        <v>3302.06</v>
      </c>
      <c r="G453" s="29">
        <v>2159.92</v>
      </c>
      <c r="H453" s="29">
        <v>684.08</v>
      </c>
      <c r="I453" s="29">
        <v>58.45</v>
      </c>
      <c r="J453" s="30"/>
      <c r="K453" s="30">
        <v>66</v>
      </c>
      <c r="L453" s="30">
        <v>43</v>
      </c>
      <c r="M453" s="30">
        <v>14</v>
      </c>
      <c r="N453" s="30">
        <v>1</v>
      </c>
      <c r="O453" s="30">
        <v>9.92</v>
      </c>
      <c r="P453" s="30">
        <v>0.2</v>
      </c>
      <c r="Q453" s="31"/>
    </row>
    <row r="454" spans="1:17" ht="55.5" x14ac:dyDescent="0.2">
      <c r="A454" s="26" t="s">
        <v>47</v>
      </c>
      <c r="B454" s="27" t="s">
        <v>203</v>
      </c>
      <c r="C454" s="43" t="s">
        <v>204</v>
      </c>
      <c r="D454" s="47" t="s">
        <v>199</v>
      </c>
      <c r="E454" s="32">
        <v>1</v>
      </c>
      <c r="F454" s="29">
        <v>937.12</v>
      </c>
      <c r="G454" s="29">
        <v>531.74</v>
      </c>
      <c r="H454" s="29">
        <v>375.35</v>
      </c>
      <c r="I454" s="29">
        <v>68.47</v>
      </c>
      <c r="J454" s="30"/>
      <c r="K454" s="30">
        <v>937</v>
      </c>
      <c r="L454" s="30">
        <v>532</v>
      </c>
      <c r="M454" s="30">
        <v>375</v>
      </c>
      <c r="N454" s="30">
        <v>68</v>
      </c>
      <c r="O454" s="30">
        <v>2.37</v>
      </c>
      <c r="P454" s="30">
        <v>2.37</v>
      </c>
      <c r="Q454" s="31"/>
    </row>
    <row r="455" spans="1:17" ht="43.5" x14ac:dyDescent="0.2">
      <c r="A455" s="26" t="s">
        <v>51</v>
      </c>
      <c r="B455" s="27" t="s">
        <v>207</v>
      </c>
      <c r="C455" s="43" t="s">
        <v>412</v>
      </c>
      <c r="D455" s="47" t="s">
        <v>199</v>
      </c>
      <c r="E455" s="32">
        <v>1</v>
      </c>
      <c r="F455" s="29">
        <v>114.81</v>
      </c>
      <c r="G455" s="29">
        <v>110.59</v>
      </c>
      <c r="H455" s="30"/>
      <c r="I455" s="30"/>
      <c r="J455" s="30"/>
      <c r="K455" s="30">
        <v>115</v>
      </c>
      <c r="L455" s="30">
        <v>111</v>
      </c>
      <c r="M455" s="30"/>
      <c r="N455" s="30"/>
      <c r="O455" s="30">
        <v>0.5</v>
      </c>
      <c r="P455" s="30">
        <v>0.5</v>
      </c>
      <c r="Q455" s="31"/>
    </row>
    <row r="456" spans="1:17" ht="55.5" x14ac:dyDescent="0.2">
      <c r="A456" s="26" t="s">
        <v>55</v>
      </c>
      <c r="B456" s="27" t="s">
        <v>179</v>
      </c>
      <c r="C456" s="43" t="s">
        <v>413</v>
      </c>
      <c r="D456" s="47" t="s">
        <v>171</v>
      </c>
      <c r="E456" s="28" t="s">
        <v>407</v>
      </c>
      <c r="F456" s="29">
        <v>8205.56</v>
      </c>
      <c r="G456" s="29">
        <v>7752.69</v>
      </c>
      <c r="H456" s="29">
        <v>162.47999999999999</v>
      </c>
      <c r="I456" s="29">
        <v>8.8800000000000008</v>
      </c>
      <c r="J456" s="30"/>
      <c r="K456" s="30">
        <v>82</v>
      </c>
      <c r="L456" s="30">
        <v>78</v>
      </c>
      <c r="M456" s="30">
        <v>2</v>
      </c>
      <c r="N456" s="30"/>
      <c r="O456" s="30">
        <v>34.56</v>
      </c>
      <c r="P456" s="30">
        <v>0.35</v>
      </c>
      <c r="Q456" s="31"/>
    </row>
    <row r="457" spans="1:17" ht="55.5" x14ac:dyDescent="0.2">
      <c r="A457" s="26" t="s">
        <v>59</v>
      </c>
      <c r="B457" s="27" t="s">
        <v>414</v>
      </c>
      <c r="C457" s="43" t="s">
        <v>415</v>
      </c>
      <c r="D457" s="47" t="s">
        <v>171</v>
      </c>
      <c r="E457" s="28" t="s">
        <v>407</v>
      </c>
      <c r="F457" s="29">
        <v>1318.2</v>
      </c>
      <c r="G457" s="29">
        <v>1269.48</v>
      </c>
      <c r="H457" s="30"/>
      <c r="I457" s="30"/>
      <c r="J457" s="30"/>
      <c r="K457" s="30">
        <v>13</v>
      </c>
      <c r="L457" s="30">
        <v>13</v>
      </c>
      <c r="M457" s="30"/>
      <c r="N457" s="30"/>
      <c r="O457" s="30">
        <v>6.18</v>
      </c>
      <c r="P457" s="30">
        <v>0.06</v>
      </c>
      <c r="Q457" s="51">
        <v>1E-4</v>
      </c>
    </row>
    <row r="458" spans="1:17" ht="43.5" x14ac:dyDescent="0.2">
      <c r="A458" s="26" t="s">
        <v>63</v>
      </c>
      <c r="B458" s="27" t="s">
        <v>195</v>
      </c>
      <c r="C458" s="43" t="s">
        <v>416</v>
      </c>
      <c r="D458" s="47" t="s">
        <v>184</v>
      </c>
      <c r="E458" s="28" t="s">
        <v>267</v>
      </c>
      <c r="F458" s="29">
        <v>3910.67</v>
      </c>
      <c r="G458" s="29">
        <v>3505.04</v>
      </c>
      <c r="H458" s="29">
        <v>179.96</v>
      </c>
      <c r="I458" s="29">
        <v>2.87</v>
      </c>
      <c r="J458" s="30"/>
      <c r="K458" s="30">
        <v>78</v>
      </c>
      <c r="L458" s="30">
        <v>70</v>
      </c>
      <c r="M458" s="30">
        <v>4</v>
      </c>
      <c r="N458" s="30"/>
      <c r="O458" s="30">
        <v>16.29</v>
      </c>
      <c r="P458" s="30">
        <v>0.33</v>
      </c>
      <c r="Q458" s="31"/>
    </row>
    <row r="459" spans="1:17" ht="14.45" customHeight="1" x14ac:dyDescent="0.2">
      <c r="A459" s="63" t="s">
        <v>89</v>
      </c>
      <c r="B459" s="64"/>
      <c r="C459" s="64"/>
      <c r="D459" s="64"/>
      <c r="E459" s="64"/>
      <c r="F459" s="64"/>
      <c r="G459" s="64"/>
      <c r="H459" s="64"/>
      <c r="I459" s="64"/>
      <c r="J459" s="64"/>
      <c r="K459" s="29">
        <v>1291</v>
      </c>
      <c r="L459" s="29">
        <v>847</v>
      </c>
      <c r="M459" s="29">
        <v>395</v>
      </c>
      <c r="N459" s="29">
        <v>69</v>
      </c>
      <c r="O459" s="30"/>
      <c r="P459" s="29">
        <v>3.81</v>
      </c>
      <c r="Q459" s="31"/>
    </row>
    <row r="460" spans="1:17" ht="14.45" customHeight="1" x14ac:dyDescent="0.2">
      <c r="A460" s="63" t="s">
        <v>90</v>
      </c>
      <c r="B460" s="64"/>
      <c r="C460" s="64"/>
      <c r="D460" s="64"/>
      <c r="E460" s="64"/>
      <c r="F460" s="64"/>
      <c r="G460" s="64"/>
      <c r="H460" s="64"/>
      <c r="I460" s="64"/>
      <c r="J460" s="64"/>
      <c r="K460" s="29">
        <v>726</v>
      </c>
      <c r="L460" s="30"/>
      <c r="M460" s="30"/>
      <c r="N460" s="30"/>
      <c r="O460" s="30"/>
      <c r="P460" s="30"/>
      <c r="Q460" s="31"/>
    </row>
    <row r="461" spans="1:17" ht="14.45" customHeight="1" x14ac:dyDescent="0.2">
      <c r="A461" s="63" t="s">
        <v>91</v>
      </c>
      <c r="B461" s="64"/>
      <c r="C461" s="64"/>
      <c r="D461" s="64"/>
      <c r="E461" s="64"/>
      <c r="F461" s="64"/>
      <c r="G461" s="64"/>
      <c r="H461" s="64"/>
      <c r="I461" s="64"/>
      <c r="J461" s="64"/>
      <c r="K461" s="29">
        <v>472</v>
      </c>
      <c r="L461" s="30"/>
      <c r="M461" s="30"/>
      <c r="N461" s="30"/>
      <c r="O461" s="30"/>
      <c r="P461" s="30"/>
      <c r="Q461" s="31"/>
    </row>
    <row r="462" spans="1:17" ht="14.45" customHeight="1" x14ac:dyDescent="0.2">
      <c r="A462" s="65" t="s">
        <v>214</v>
      </c>
      <c r="B462" s="64"/>
      <c r="C462" s="64"/>
      <c r="D462" s="64"/>
      <c r="E462" s="64"/>
      <c r="F462" s="64"/>
      <c r="G462" s="64"/>
      <c r="H462" s="64"/>
      <c r="I462" s="64"/>
      <c r="J462" s="64"/>
      <c r="K462" s="30"/>
      <c r="L462" s="30"/>
      <c r="M462" s="30"/>
      <c r="N462" s="30"/>
      <c r="O462" s="30"/>
      <c r="P462" s="30"/>
      <c r="Q462" s="31"/>
    </row>
    <row r="463" spans="1:17" ht="14.45" customHeight="1" x14ac:dyDescent="0.2">
      <c r="A463" s="63" t="s">
        <v>93</v>
      </c>
      <c r="B463" s="64"/>
      <c r="C463" s="64"/>
      <c r="D463" s="64"/>
      <c r="E463" s="64"/>
      <c r="F463" s="64"/>
      <c r="G463" s="64"/>
      <c r="H463" s="64"/>
      <c r="I463" s="64"/>
      <c r="J463" s="64"/>
      <c r="K463" s="29">
        <v>2489</v>
      </c>
      <c r="L463" s="30"/>
      <c r="M463" s="30"/>
      <c r="N463" s="30"/>
      <c r="O463" s="30"/>
      <c r="P463" s="29">
        <v>3.81</v>
      </c>
      <c r="Q463" s="31"/>
    </row>
    <row r="464" spans="1:17" ht="14.45" customHeight="1" x14ac:dyDescent="0.2">
      <c r="A464" s="63" t="s">
        <v>94</v>
      </c>
      <c r="B464" s="64"/>
      <c r="C464" s="64"/>
      <c r="D464" s="64"/>
      <c r="E464" s="64"/>
      <c r="F464" s="64"/>
      <c r="G464" s="64"/>
      <c r="H464" s="64"/>
      <c r="I464" s="64"/>
      <c r="J464" s="64"/>
      <c r="K464" s="30"/>
      <c r="L464" s="30"/>
      <c r="M464" s="30"/>
      <c r="N464" s="30"/>
      <c r="O464" s="30"/>
      <c r="P464" s="30"/>
      <c r="Q464" s="31"/>
    </row>
    <row r="465" spans="1:17" ht="14.45" customHeight="1" x14ac:dyDescent="0.2">
      <c r="A465" s="63" t="s">
        <v>95</v>
      </c>
      <c r="B465" s="64"/>
      <c r="C465" s="64"/>
      <c r="D465" s="64"/>
      <c r="E465" s="64"/>
      <c r="F465" s="64"/>
      <c r="G465" s="64"/>
      <c r="H465" s="64"/>
      <c r="I465" s="64"/>
      <c r="J465" s="64"/>
      <c r="K465" s="29">
        <v>49</v>
      </c>
      <c r="L465" s="30"/>
      <c r="M465" s="30"/>
      <c r="N465" s="30"/>
      <c r="O465" s="30"/>
      <c r="P465" s="30"/>
      <c r="Q465" s="31"/>
    </row>
    <row r="466" spans="1:17" ht="14.45" customHeight="1" x14ac:dyDescent="0.2">
      <c r="A466" s="63" t="s">
        <v>96</v>
      </c>
      <c r="B466" s="64"/>
      <c r="C466" s="64"/>
      <c r="D466" s="64"/>
      <c r="E466" s="64"/>
      <c r="F466" s="64"/>
      <c r="G466" s="64"/>
      <c r="H466" s="64"/>
      <c r="I466" s="64"/>
      <c r="J466" s="64"/>
      <c r="K466" s="29">
        <v>395</v>
      </c>
      <c r="L466" s="30"/>
      <c r="M466" s="30"/>
      <c r="N466" s="30"/>
      <c r="O466" s="30"/>
      <c r="P466" s="30"/>
      <c r="Q466" s="31"/>
    </row>
    <row r="467" spans="1:17" ht="14.45" customHeight="1" x14ac:dyDescent="0.2">
      <c r="A467" s="63" t="s">
        <v>97</v>
      </c>
      <c r="B467" s="64"/>
      <c r="C467" s="64"/>
      <c r="D467" s="64"/>
      <c r="E467" s="64"/>
      <c r="F467" s="64"/>
      <c r="G467" s="64"/>
      <c r="H467" s="64"/>
      <c r="I467" s="64"/>
      <c r="J467" s="64"/>
      <c r="K467" s="29">
        <v>916</v>
      </c>
      <c r="L467" s="30"/>
      <c r="M467" s="30"/>
      <c r="N467" s="30"/>
      <c r="O467" s="30"/>
      <c r="P467" s="30"/>
      <c r="Q467" s="31"/>
    </row>
    <row r="468" spans="1:17" ht="14.45" customHeight="1" x14ac:dyDescent="0.2">
      <c r="A468" s="63" t="s">
        <v>98</v>
      </c>
      <c r="B468" s="64"/>
      <c r="C468" s="64"/>
      <c r="D468" s="64"/>
      <c r="E468" s="64"/>
      <c r="F468" s="64"/>
      <c r="G468" s="64"/>
      <c r="H468" s="64"/>
      <c r="I468" s="64"/>
      <c r="J468" s="64"/>
      <c r="K468" s="29">
        <v>726</v>
      </c>
      <c r="L468" s="30"/>
      <c r="M468" s="30"/>
      <c r="N468" s="30"/>
      <c r="O468" s="30"/>
      <c r="P468" s="30"/>
      <c r="Q468" s="31"/>
    </row>
    <row r="469" spans="1:17" ht="14.45" customHeight="1" x14ac:dyDescent="0.2">
      <c r="A469" s="63" t="s">
        <v>99</v>
      </c>
      <c r="B469" s="64"/>
      <c r="C469" s="64"/>
      <c r="D469" s="64"/>
      <c r="E469" s="64"/>
      <c r="F469" s="64"/>
      <c r="G469" s="64"/>
      <c r="H469" s="64"/>
      <c r="I469" s="64"/>
      <c r="J469" s="64"/>
      <c r="K469" s="29">
        <v>472</v>
      </c>
      <c r="L469" s="30"/>
      <c r="M469" s="30"/>
      <c r="N469" s="30"/>
      <c r="O469" s="30"/>
      <c r="P469" s="30"/>
      <c r="Q469" s="31"/>
    </row>
    <row r="470" spans="1:17" ht="14.45" customHeight="1" x14ac:dyDescent="0.2">
      <c r="A470" s="65" t="s">
        <v>215</v>
      </c>
      <c r="B470" s="64"/>
      <c r="C470" s="64"/>
      <c r="D470" s="64"/>
      <c r="E470" s="64"/>
      <c r="F470" s="64"/>
      <c r="G470" s="64"/>
      <c r="H470" s="64"/>
      <c r="I470" s="64"/>
      <c r="J470" s="64"/>
      <c r="K470" s="36">
        <v>2489</v>
      </c>
      <c r="L470" s="30"/>
      <c r="M470" s="30"/>
      <c r="N470" s="30"/>
      <c r="O470" s="30"/>
      <c r="P470" s="36">
        <v>3.81</v>
      </c>
      <c r="Q470" s="31"/>
    </row>
    <row r="471" spans="1:17" ht="14.45" customHeight="1" x14ac:dyDescent="0.2">
      <c r="A471" s="66" t="s">
        <v>555</v>
      </c>
      <c r="B471" s="67"/>
      <c r="C471" s="67"/>
      <c r="D471" s="53"/>
      <c r="E471" s="53"/>
      <c r="F471" s="53"/>
      <c r="G471" s="53"/>
      <c r="H471" s="53"/>
      <c r="I471" s="53"/>
      <c r="J471" s="54"/>
      <c r="K471" s="55">
        <v>0</v>
      </c>
      <c r="L471" s="30"/>
      <c r="M471" s="30"/>
      <c r="N471" s="30"/>
      <c r="O471" s="36"/>
      <c r="P471" s="30"/>
      <c r="Q471" s="36"/>
    </row>
    <row r="472" spans="1:17" x14ac:dyDescent="0.2">
      <c r="A472" s="68" t="s">
        <v>567</v>
      </c>
      <c r="B472" s="69"/>
      <c r="C472" s="69"/>
      <c r="D472" s="69"/>
      <c r="E472" s="69"/>
      <c r="F472" s="56"/>
      <c r="G472" s="56"/>
      <c r="H472" s="56"/>
      <c r="I472" s="56"/>
      <c r="J472" s="57"/>
      <c r="K472" s="58">
        <f>ROUND(K470*K471,0)</f>
        <v>0</v>
      </c>
      <c r="L472" s="59"/>
      <c r="M472" s="59"/>
      <c r="N472" s="59"/>
      <c r="O472" s="60"/>
      <c r="P472" s="59"/>
      <c r="Q472" s="60"/>
    </row>
    <row r="473" spans="1:17" ht="15" x14ac:dyDescent="0.25">
      <c r="A473" s="70" t="s">
        <v>380</v>
      </c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</row>
    <row r="474" spans="1:17" ht="24" x14ac:dyDescent="0.2">
      <c r="A474" s="33" t="s">
        <v>68</v>
      </c>
      <c r="B474" s="27" t="s">
        <v>103</v>
      </c>
      <c r="C474" s="44" t="s">
        <v>238</v>
      </c>
      <c r="D474" s="34" t="s">
        <v>145</v>
      </c>
      <c r="E474" s="38">
        <v>2.024</v>
      </c>
      <c r="F474" s="60"/>
      <c r="G474" s="30"/>
      <c r="H474" s="30"/>
      <c r="I474" s="30"/>
      <c r="J474" s="30"/>
      <c r="K474" s="37">
        <f>ROUND(E474*F474,0)</f>
        <v>0</v>
      </c>
      <c r="L474" s="30"/>
      <c r="M474" s="30"/>
      <c r="N474" s="30"/>
      <c r="O474" s="30"/>
      <c r="P474" s="30"/>
      <c r="Q474" s="31"/>
    </row>
    <row r="475" spans="1:17" ht="36" x14ac:dyDescent="0.2">
      <c r="A475" s="33" t="s">
        <v>73</v>
      </c>
      <c r="B475" s="27" t="s">
        <v>103</v>
      </c>
      <c r="C475" s="44" t="s">
        <v>417</v>
      </c>
      <c r="D475" s="34" t="s">
        <v>121</v>
      </c>
      <c r="E475" s="35">
        <v>1</v>
      </c>
      <c r="F475" s="60"/>
      <c r="G475" s="30"/>
      <c r="H475" s="30"/>
      <c r="I475" s="30"/>
      <c r="J475" s="30"/>
      <c r="K475" s="37">
        <f t="shared" ref="K475:K482" si="4">ROUND(E475*F475,0)</f>
        <v>0</v>
      </c>
      <c r="L475" s="30"/>
      <c r="M475" s="30"/>
      <c r="N475" s="30"/>
      <c r="O475" s="30"/>
      <c r="P475" s="30"/>
      <c r="Q475" s="31"/>
    </row>
    <row r="476" spans="1:17" ht="24" x14ac:dyDescent="0.2">
      <c r="A476" s="33" t="s">
        <v>78</v>
      </c>
      <c r="B476" s="27" t="s">
        <v>103</v>
      </c>
      <c r="C476" s="44" t="s">
        <v>418</v>
      </c>
      <c r="D476" s="34" t="s">
        <v>121</v>
      </c>
      <c r="E476" s="35">
        <v>1</v>
      </c>
      <c r="F476" s="60"/>
      <c r="G476" s="30"/>
      <c r="H476" s="30"/>
      <c r="I476" s="30"/>
      <c r="J476" s="30"/>
      <c r="K476" s="37">
        <f t="shared" si="4"/>
        <v>0</v>
      </c>
      <c r="L476" s="30"/>
      <c r="M476" s="30"/>
      <c r="N476" s="30"/>
      <c r="O476" s="30"/>
      <c r="P476" s="30"/>
      <c r="Q476" s="31"/>
    </row>
    <row r="477" spans="1:17" ht="24" x14ac:dyDescent="0.2">
      <c r="A477" s="33" t="s">
        <v>82</v>
      </c>
      <c r="B477" s="27" t="s">
        <v>103</v>
      </c>
      <c r="C477" s="44" t="s">
        <v>419</v>
      </c>
      <c r="D477" s="34" t="s">
        <v>121</v>
      </c>
      <c r="E477" s="35">
        <v>1</v>
      </c>
      <c r="F477" s="60"/>
      <c r="G477" s="30"/>
      <c r="H477" s="30"/>
      <c r="I477" s="30"/>
      <c r="J477" s="30"/>
      <c r="K477" s="37">
        <f t="shared" si="4"/>
        <v>0</v>
      </c>
      <c r="L477" s="30"/>
      <c r="M477" s="30"/>
      <c r="N477" s="30"/>
      <c r="O477" s="30"/>
      <c r="P477" s="30"/>
      <c r="Q477" s="31"/>
    </row>
    <row r="478" spans="1:17" ht="24" x14ac:dyDescent="0.2">
      <c r="A478" s="33" t="s">
        <v>86</v>
      </c>
      <c r="B478" s="27" t="s">
        <v>103</v>
      </c>
      <c r="C478" s="44" t="s">
        <v>420</v>
      </c>
      <c r="D478" s="34" t="s">
        <v>121</v>
      </c>
      <c r="E478" s="35">
        <v>1</v>
      </c>
      <c r="F478" s="60"/>
      <c r="G478" s="30"/>
      <c r="H478" s="30"/>
      <c r="I478" s="30"/>
      <c r="J478" s="30"/>
      <c r="K478" s="37">
        <f t="shared" si="4"/>
        <v>0</v>
      </c>
      <c r="L478" s="30"/>
      <c r="M478" s="30"/>
      <c r="N478" s="30"/>
      <c r="O478" s="30"/>
      <c r="P478" s="30"/>
      <c r="Q478" s="31"/>
    </row>
    <row r="479" spans="1:17" ht="24" x14ac:dyDescent="0.2">
      <c r="A479" s="33" t="s">
        <v>102</v>
      </c>
      <c r="B479" s="27" t="s">
        <v>103</v>
      </c>
      <c r="C479" s="44" t="s">
        <v>421</v>
      </c>
      <c r="D479" s="34" t="s">
        <v>121</v>
      </c>
      <c r="E479" s="35">
        <v>1</v>
      </c>
      <c r="F479" s="60"/>
      <c r="G479" s="30"/>
      <c r="H479" s="30"/>
      <c r="I479" s="30"/>
      <c r="J479" s="30"/>
      <c r="K479" s="37">
        <f t="shared" si="4"/>
        <v>0</v>
      </c>
      <c r="L479" s="30"/>
      <c r="M479" s="30"/>
      <c r="N479" s="30"/>
      <c r="O479" s="30"/>
      <c r="P479" s="30"/>
      <c r="Q479" s="31"/>
    </row>
    <row r="480" spans="1:17" ht="24" x14ac:dyDescent="0.2">
      <c r="A480" s="33" t="s">
        <v>106</v>
      </c>
      <c r="B480" s="27" t="s">
        <v>103</v>
      </c>
      <c r="C480" s="44" t="s">
        <v>422</v>
      </c>
      <c r="D480" s="34" t="s">
        <v>121</v>
      </c>
      <c r="E480" s="35">
        <v>1</v>
      </c>
      <c r="F480" s="60"/>
      <c r="G480" s="30"/>
      <c r="H480" s="30"/>
      <c r="I480" s="30"/>
      <c r="J480" s="30"/>
      <c r="K480" s="37">
        <f t="shared" si="4"/>
        <v>0</v>
      </c>
      <c r="L480" s="30"/>
      <c r="M480" s="30"/>
      <c r="N480" s="30"/>
      <c r="O480" s="30"/>
      <c r="P480" s="30"/>
      <c r="Q480" s="31"/>
    </row>
    <row r="481" spans="1:17" ht="14.45" customHeight="1" x14ac:dyDescent="0.2">
      <c r="A481" s="33" t="s">
        <v>109</v>
      </c>
      <c r="B481" s="27" t="s">
        <v>103</v>
      </c>
      <c r="C481" s="44" t="s">
        <v>423</v>
      </c>
      <c r="D481" s="34" t="s">
        <v>121</v>
      </c>
      <c r="E481" s="35">
        <v>1</v>
      </c>
      <c r="F481" s="60"/>
      <c r="G481" s="30"/>
      <c r="H481" s="30"/>
      <c r="I481" s="30"/>
      <c r="J481" s="30"/>
      <c r="K481" s="37">
        <f t="shared" si="4"/>
        <v>0</v>
      </c>
      <c r="L481" s="30"/>
      <c r="M481" s="30"/>
      <c r="N481" s="30"/>
      <c r="O481" s="30"/>
      <c r="P481" s="30"/>
      <c r="Q481" s="31"/>
    </row>
    <row r="482" spans="1:17" ht="14.45" customHeight="1" x14ac:dyDescent="0.2">
      <c r="A482" s="33" t="s">
        <v>111</v>
      </c>
      <c r="B482" s="27" t="s">
        <v>103</v>
      </c>
      <c r="C482" s="44" t="s">
        <v>424</v>
      </c>
      <c r="D482" s="34" t="s">
        <v>184</v>
      </c>
      <c r="E482" s="38">
        <v>0.02</v>
      </c>
      <c r="F482" s="60"/>
      <c r="G482" s="30"/>
      <c r="H482" s="30"/>
      <c r="I482" s="30"/>
      <c r="J482" s="30"/>
      <c r="K482" s="37">
        <f t="shared" si="4"/>
        <v>0</v>
      </c>
      <c r="L482" s="30"/>
      <c r="M482" s="30"/>
      <c r="N482" s="30"/>
      <c r="O482" s="30"/>
      <c r="P482" s="30"/>
      <c r="Q482" s="31"/>
    </row>
    <row r="483" spans="1:17" ht="14.45" customHeight="1" x14ac:dyDescent="0.2">
      <c r="A483" s="65" t="s">
        <v>398</v>
      </c>
      <c r="B483" s="64"/>
      <c r="C483" s="64"/>
      <c r="D483" s="64"/>
      <c r="E483" s="64"/>
      <c r="F483" s="64"/>
      <c r="G483" s="64"/>
      <c r="H483" s="64"/>
      <c r="I483" s="64"/>
      <c r="J483" s="64"/>
      <c r="K483" s="30">
        <f>SUM(K474:K482)</f>
        <v>0</v>
      </c>
      <c r="L483" s="30"/>
      <c r="M483" s="30"/>
      <c r="N483" s="30"/>
      <c r="O483" s="30"/>
      <c r="P483" s="30"/>
      <c r="Q483" s="31"/>
    </row>
    <row r="484" spans="1:17" ht="14.45" customHeight="1" x14ac:dyDescent="0.2">
      <c r="A484" s="66" t="s">
        <v>555</v>
      </c>
      <c r="B484" s="67"/>
      <c r="C484" s="67"/>
      <c r="D484" s="53"/>
      <c r="E484" s="53"/>
      <c r="F484" s="53"/>
      <c r="G484" s="53"/>
      <c r="H484" s="53"/>
      <c r="I484" s="53"/>
      <c r="J484" s="54"/>
      <c r="K484" s="55">
        <v>0</v>
      </c>
      <c r="L484" s="30"/>
      <c r="M484" s="30"/>
      <c r="N484" s="30"/>
      <c r="O484" s="36"/>
      <c r="P484" s="30"/>
      <c r="Q484" s="36"/>
    </row>
    <row r="485" spans="1:17" ht="14.45" customHeight="1" x14ac:dyDescent="0.2">
      <c r="A485" s="68" t="s">
        <v>571</v>
      </c>
      <c r="B485" s="69"/>
      <c r="C485" s="69"/>
      <c r="D485" s="69"/>
      <c r="E485" s="69"/>
      <c r="F485" s="56"/>
      <c r="G485" s="56"/>
      <c r="H485" s="56"/>
      <c r="I485" s="56"/>
      <c r="J485" s="57"/>
      <c r="K485" s="58">
        <f>ROUND(K483*K484,0)</f>
        <v>0</v>
      </c>
      <c r="L485" s="59"/>
      <c r="M485" s="59"/>
      <c r="N485" s="59"/>
      <c r="O485" s="60"/>
      <c r="P485" s="59"/>
      <c r="Q485" s="60"/>
    </row>
    <row r="486" spans="1:17" ht="14.45" customHeight="1" x14ac:dyDescent="0.25">
      <c r="A486" s="72" t="s">
        <v>151</v>
      </c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</row>
    <row r="487" spans="1:17" ht="15" x14ac:dyDescent="0.2">
      <c r="A487" s="63" t="s">
        <v>93</v>
      </c>
      <c r="B487" s="64"/>
      <c r="C487" s="64"/>
      <c r="D487" s="64"/>
      <c r="E487" s="64"/>
      <c r="F487" s="64"/>
      <c r="G487" s="64"/>
      <c r="H487" s="64"/>
      <c r="I487" s="64"/>
      <c r="J487" s="64"/>
      <c r="K487" s="62">
        <f>ROUND(K485+K472+K451,0)</f>
        <v>0</v>
      </c>
      <c r="L487" s="30"/>
      <c r="M487" s="30"/>
      <c r="N487" s="30"/>
      <c r="O487" s="30"/>
      <c r="P487" s="29">
        <v>5.2</v>
      </c>
      <c r="Q487" s="31"/>
    </row>
    <row r="488" spans="1:17" ht="14.45" customHeight="1" x14ac:dyDescent="0.2">
      <c r="A488" s="63" t="s">
        <v>152</v>
      </c>
      <c r="B488" s="64"/>
      <c r="C488" s="64"/>
      <c r="D488" s="64"/>
      <c r="E488" s="64"/>
      <c r="F488" s="64"/>
      <c r="G488" s="64"/>
      <c r="H488" s="64"/>
      <c r="I488" s="64"/>
      <c r="J488" s="64"/>
      <c r="K488" s="39">
        <f>K487*0.2</f>
        <v>0</v>
      </c>
      <c r="L488" s="30"/>
      <c r="M488" s="30"/>
      <c r="N488" s="30"/>
      <c r="O488" s="30"/>
      <c r="P488" s="30"/>
      <c r="Q488" s="31"/>
    </row>
    <row r="489" spans="1:17" ht="14.45" customHeight="1" x14ac:dyDescent="0.2">
      <c r="A489" s="65" t="s">
        <v>153</v>
      </c>
      <c r="B489" s="64"/>
      <c r="C489" s="64"/>
      <c r="D489" s="64"/>
      <c r="E489" s="64"/>
      <c r="F489" s="64"/>
      <c r="G489" s="64"/>
      <c r="H489" s="64"/>
      <c r="I489" s="64"/>
      <c r="J489" s="64"/>
      <c r="K489" s="40">
        <f>K487+K488</f>
        <v>0</v>
      </c>
      <c r="L489" s="30"/>
      <c r="M489" s="30"/>
      <c r="N489" s="30"/>
      <c r="O489" s="30"/>
      <c r="P489" s="36">
        <v>5.2</v>
      </c>
      <c r="Q489" s="31"/>
    </row>
    <row r="491" spans="1:17" x14ac:dyDescent="0.2">
      <c r="A491" s="4"/>
      <c r="B491" s="7"/>
      <c r="C491" s="41"/>
      <c r="D491" s="6"/>
      <c r="E491" s="5"/>
      <c r="F491" s="5"/>
      <c r="G491" s="11" t="s">
        <v>553</v>
      </c>
      <c r="H491" s="11"/>
      <c r="I491" s="11"/>
      <c r="J491" s="5"/>
      <c r="K491" s="5"/>
      <c r="L491" s="5"/>
      <c r="M491" s="5"/>
      <c r="N491" s="5"/>
      <c r="O491" s="5"/>
      <c r="P491" s="5"/>
      <c r="Q491" s="6"/>
    </row>
    <row r="492" spans="1:17" x14ac:dyDescent="0.2">
      <c r="A492" s="4"/>
      <c r="B492" s="7"/>
      <c r="C492" s="41"/>
      <c r="D492" s="6"/>
      <c r="E492" s="5"/>
      <c r="F492" s="5"/>
      <c r="G492" s="4" t="s">
        <v>1</v>
      </c>
      <c r="H492" s="4"/>
      <c r="I492" s="4"/>
      <c r="J492" s="5"/>
      <c r="K492" s="5"/>
      <c r="L492" s="5"/>
      <c r="M492" s="5"/>
      <c r="N492" s="5"/>
      <c r="O492" s="5"/>
      <c r="P492" s="5"/>
      <c r="Q492" s="6"/>
    </row>
    <row r="493" spans="1:17" x14ac:dyDescent="0.2">
      <c r="A493" s="4"/>
      <c r="B493" s="7"/>
      <c r="C493" s="41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6"/>
    </row>
    <row r="494" spans="1:17" ht="14.45" customHeight="1" x14ac:dyDescent="0.25">
      <c r="A494" s="4"/>
      <c r="B494" s="7"/>
      <c r="C494" s="12" t="s">
        <v>2</v>
      </c>
      <c r="D494" s="81" t="s">
        <v>572</v>
      </c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5"/>
      <c r="Q494" s="6"/>
    </row>
    <row r="495" spans="1:17" x14ac:dyDescent="0.2">
      <c r="A495" s="4"/>
      <c r="B495" s="7"/>
      <c r="C495" s="49"/>
      <c r="D495" s="14"/>
      <c r="E495" s="9"/>
      <c r="F495" s="9"/>
      <c r="G495" s="10" t="s">
        <v>3</v>
      </c>
      <c r="H495" s="10"/>
      <c r="I495" s="10"/>
      <c r="J495" s="9"/>
      <c r="K495" s="9"/>
      <c r="L495" s="9"/>
      <c r="M495" s="9"/>
      <c r="N495" s="9"/>
      <c r="O495" s="9"/>
      <c r="P495" s="5"/>
      <c r="Q495" s="6"/>
    </row>
    <row r="496" spans="1:17" x14ac:dyDescent="0.2">
      <c r="A496" s="21"/>
      <c r="B496" s="15"/>
      <c r="C496" s="49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6"/>
    </row>
    <row r="497" spans="1:17" ht="14.45" customHeight="1" x14ac:dyDescent="0.25">
      <c r="A497" s="4"/>
      <c r="B497" s="7"/>
      <c r="C497" s="49"/>
      <c r="D497" s="81" t="s">
        <v>21</v>
      </c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</row>
    <row r="498" spans="1:17" ht="15" x14ac:dyDescent="0.25">
      <c r="A498" s="4"/>
      <c r="B498" s="7"/>
      <c r="C498" s="49"/>
      <c r="D498" s="13" t="s">
        <v>163</v>
      </c>
      <c r="E498" s="5"/>
      <c r="F498" s="5"/>
      <c r="G498" s="5"/>
      <c r="H498" s="13"/>
      <c r="I498" s="13"/>
      <c r="J498" s="83">
        <f>K596</f>
        <v>0</v>
      </c>
      <c r="K498" s="84"/>
      <c r="L498" s="8" t="s">
        <v>554</v>
      </c>
      <c r="M498" s="5"/>
      <c r="N498" s="5"/>
      <c r="O498" s="5"/>
      <c r="P498" s="5"/>
      <c r="Q498" s="6"/>
    </row>
    <row r="499" spans="1:17" x14ac:dyDescent="0.2">
      <c r="A499" s="4"/>
      <c r="B499" s="7"/>
      <c r="C499" s="49"/>
      <c r="D499" s="6" t="s">
        <v>22</v>
      </c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6"/>
    </row>
    <row r="500" spans="1:17" x14ac:dyDescent="0.2">
      <c r="A500" s="4"/>
      <c r="B500" s="7"/>
      <c r="C500" s="2"/>
      <c r="D500" s="49"/>
      <c r="E500" s="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6"/>
    </row>
    <row r="501" spans="1:17" x14ac:dyDescent="0.2">
      <c r="A501" s="4"/>
      <c r="B501" s="7"/>
      <c r="C501" s="2"/>
      <c r="D501" s="49"/>
      <c r="E501" s="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6"/>
    </row>
    <row r="502" spans="1:17" x14ac:dyDescent="0.2">
      <c r="A502" s="74" t="s">
        <v>4</v>
      </c>
      <c r="B502" s="76" t="s">
        <v>5</v>
      </c>
      <c r="C502" s="74" t="s">
        <v>6</v>
      </c>
      <c r="D502" s="74" t="s">
        <v>7</v>
      </c>
      <c r="E502" s="74" t="s">
        <v>8</v>
      </c>
      <c r="F502" s="74" t="s">
        <v>9</v>
      </c>
      <c r="G502" s="75"/>
      <c r="H502" s="75"/>
      <c r="I502" s="75"/>
      <c r="J502" s="74" t="s">
        <v>10</v>
      </c>
      <c r="K502" s="79"/>
      <c r="L502" s="79"/>
      <c r="M502" s="79"/>
      <c r="N502" s="79"/>
      <c r="O502" s="74" t="s">
        <v>11</v>
      </c>
      <c r="P502" s="74" t="s">
        <v>12</v>
      </c>
      <c r="Q502" s="80" t="s">
        <v>18</v>
      </c>
    </row>
    <row r="503" spans="1:17" x14ac:dyDescent="0.2">
      <c r="A503" s="75"/>
      <c r="B503" s="77"/>
      <c r="C503" s="78"/>
      <c r="D503" s="74"/>
      <c r="E503" s="74"/>
      <c r="F503" s="74" t="s">
        <v>13</v>
      </c>
      <c r="G503" s="74" t="s">
        <v>14</v>
      </c>
      <c r="H503" s="75"/>
      <c r="I503" s="75"/>
      <c r="J503" s="74" t="s">
        <v>19</v>
      </c>
      <c r="K503" s="74" t="s">
        <v>13</v>
      </c>
      <c r="L503" s="74" t="s">
        <v>14</v>
      </c>
      <c r="M503" s="75"/>
      <c r="N503" s="75"/>
      <c r="O503" s="74"/>
      <c r="P503" s="74"/>
      <c r="Q503" s="80"/>
    </row>
    <row r="504" spans="1:17" ht="24" x14ac:dyDescent="0.2">
      <c r="A504" s="75"/>
      <c r="B504" s="77"/>
      <c r="C504" s="78"/>
      <c r="D504" s="74"/>
      <c r="E504" s="74"/>
      <c r="F504" s="75"/>
      <c r="G504" s="45" t="s">
        <v>15</v>
      </c>
      <c r="H504" s="45" t="s">
        <v>16</v>
      </c>
      <c r="I504" s="45" t="s">
        <v>17</v>
      </c>
      <c r="J504" s="78"/>
      <c r="K504" s="75"/>
      <c r="L504" s="45" t="s">
        <v>15</v>
      </c>
      <c r="M504" s="45" t="s">
        <v>16</v>
      </c>
      <c r="N504" s="45" t="s">
        <v>17</v>
      </c>
      <c r="O504" s="74"/>
      <c r="P504" s="74"/>
      <c r="Q504" s="80"/>
    </row>
    <row r="505" spans="1:17" x14ac:dyDescent="0.2">
      <c r="A505" s="16">
        <v>1</v>
      </c>
      <c r="B505" s="48">
        <v>2</v>
      </c>
      <c r="C505" s="45">
        <v>3</v>
      </c>
      <c r="D505" s="45">
        <v>4</v>
      </c>
      <c r="E505" s="47">
        <v>5</v>
      </c>
      <c r="F505" s="46">
        <v>6</v>
      </c>
      <c r="G505" s="46">
        <v>7</v>
      </c>
      <c r="H505" s="46">
        <v>8</v>
      </c>
      <c r="I505" s="46">
        <v>9</v>
      </c>
      <c r="J505" s="46">
        <v>10</v>
      </c>
      <c r="K505" s="46">
        <v>11</v>
      </c>
      <c r="L505" s="46">
        <v>12</v>
      </c>
      <c r="M505" s="46">
        <v>13</v>
      </c>
      <c r="N505" s="46">
        <v>14</v>
      </c>
      <c r="O505" s="46">
        <v>15</v>
      </c>
      <c r="P505" s="46">
        <v>16</v>
      </c>
      <c r="Q505" s="46">
        <v>17</v>
      </c>
    </row>
    <row r="506" spans="1:17" ht="13.15" customHeight="1" x14ac:dyDescent="0.25">
      <c r="A506" s="70" t="s">
        <v>24</v>
      </c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</row>
    <row r="507" spans="1:17" ht="13.15" customHeight="1" x14ac:dyDescent="0.25">
      <c r="A507" s="63" t="s">
        <v>426</v>
      </c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</row>
    <row r="508" spans="1:17" ht="43.5" x14ac:dyDescent="0.2">
      <c r="A508" s="26" t="s">
        <v>25</v>
      </c>
      <c r="B508" s="27" t="s">
        <v>166</v>
      </c>
      <c r="C508" s="43" t="s">
        <v>427</v>
      </c>
      <c r="D508" s="47" t="s">
        <v>32</v>
      </c>
      <c r="E508" s="28" t="s">
        <v>267</v>
      </c>
      <c r="F508" s="29">
        <v>17242.77</v>
      </c>
      <c r="G508" s="29">
        <v>16146.48</v>
      </c>
      <c r="H508" s="29">
        <v>1096.29</v>
      </c>
      <c r="I508" s="29">
        <v>51.14</v>
      </c>
      <c r="J508" s="30"/>
      <c r="K508" s="30">
        <v>345</v>
      </c>
      <c r="L508" s="30">
        <v>323</v>
      </c>
      <c r="M508" s="30">
        <v>22</v>
      </c>
      <c r="N508" s="30">
        <v>1</v>
      </c>
      <c r="O508" s="30">
        <v>75.852000000000004</v>
      </c>
      <c r="P508" s="30">
        <v>1.52</v>
      </c>
      <c r="Q508" s="31"/>
    </row>
    <row r="509" spans="1:17" ht="43.5" x14ac:dyDescent="0.2">
      <c r="A509" s="26" t="s">
        <v>30</v>
      </c>
      <c r="B509" s="27" t="s">
        <v>166</v>
      </c>
      <c r="C509" s="43" t="s">
        <v>428</v>
      </c>
      <c r="D509" s="47" t="s">
        <v>32</v>
      </c>
      <c r="E509" s="28" t="s">
        <v>267</v>
      </c>
      <c r="F509" s="29">
        <v>24632.53</v>
      </c>
      <c r="G509" s="29">
        <v>23066.400000000001</v>
      </c>
      <c r="H509" s="29">
        <v>1566.13</v>
      </c>
      <c r="I509" s="29">
        <v>73.06</v>
      </c>
      <c r="J509" s="30"/>
      <c r="K509" s="30">
        <v>493</v>
      </c>
      <c r="L509" s="30">
        <v>462</v>
      </c>
      <c r="M509" s="30">
        <v>31</v>
      </c>
      <c r="N509" s="30">
        <v>1</v>
      </c>
      <c r="O509" s="30">
        <v>108.36</v>
      </c>
      <c r="P509" s="30">
        <v>2.17</v>
      </c>
      <c r="Q509" s="31"/>
    </row>
    <row r="510" spans="1:17" ht="14.45" customHeight="1" x14ac:dyDescent="0.25">
      <c r="A510" s="63" t="s">
        <v>429</v>
      </c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</row>
    <row r="511" spans="1:17" ht="14.45" customHeight="1" x14ac:dyDescent="0.2">
      <c r="A511" s="26" t="s">
        <v>35</v>
      </c>
      <c r="B511" s="27" t="s">
        <v>430</v>
      </c>
      <c r="C511" s="43" t="s">
        <v>431</v>
      </c>
      <c r="D511" s="47" t="s">
        <v>432</v>
      </c>
      <c r="E511" s="28" t="s">
        <v>433</v>
      </c>
      <c r="F511" s="29">
        <v>32042.54</v>
      </c>
      <c r="G511" s="29">
        <v>27265.919999999998</v>
      </c>
      <c r="H511" s="29">
        <v>4776.62</v>
      </c>
      <c r="I511" s="29">
        <v>1463.16</v>
      </c>
      <c r="J511" s="30"/>
      <c r="K511" s="30">
        <v>3871</v>
      </c>
      <c r="L511" s="30">
        <v>3294</v>
      </c>
      <c r="M511" s="30">
        <v>577</v>
      </c>
      <c r="N511" s="30">
        <v>177</v>
      </c>
      <c r="O511" s="30">
        <v>141.19999999999999</v>
      </c>
      <c r="P511" s="30">
        <v>17.059999999999999</v>
      </c>
      <c r="Q511" s="31"/>
    </row>
    <row r="512" spans="1:17" ht="36" x14ac:dyDescent="0.2">
      <c r="A512" s="26" t="s">
        <v>40</v>
      </c>
      <c r="B512" s="27" t="s">
        <v>434</v>
      </c>
      <c r="C512" s="43" t="s">
        <v>435</v>
      </c>
      <c r="D512" s="47" t="s">
        <v>436</v>
      </c>
      <c r="E512" s="28" t="s">
        <v>437</v>
      </c>
      <c r="F512" s="29">
        <v>314254.31</v>
      </c>
      <c r="G512" s="29">
        <v>249008.84</v>
      </c>
      <c r="H512" s="29">
        <v>65245.47</v>
      </c>
      <c r="I512" s="29">
        <v>15254.41</v>
      </c>
      <c r="J512" s="30"/>
      <c r="K512" s="30">
        <v>817</v>
      </c>
      <c r="L512" s="30">
        <v>647</v>
      </c>
      <c r="M512" s="30">
        <v>170</v>
      </c>
      <c r="N512" s="30">
        <v>40</v>
      </c>
      <c r="O512" s="30">
        <v>1274.4000000000001</v>
      </c>
      <c r="P512" s="30">
        <v>3.31</v>
      </c>
      <c r="Q512" s="31"/>
    </row>
    <row r="513" spans="1:17" ht="55.5" x14ac:dyDescent="0.2">
      <c r="A513" s="26" t="s">
        <v>44</v>
      </c>
      <c r="B513" s="27" t="s">
        <v>438</v>
      </c>
      <c r="C513" s="43" t="s">
        <v>439</v>
      </c>
      <c r="D513" s="47" t="s">
        <v>440</v>
      </c>
      <c r="E513" s="28" t="s">
        <v>407</v>
      </c>
      <c r="F513" s="29">
        <v>35338.6</v>
      </c>
      <c r="G513" s="29">
        <v>32516.89</v>
      </c>
      <c r="H513" s="29">
        <v>2821.71</v>
      </c>
      <c r="I513" s="29">
        <v>864.37</v>
      </c>
      <c r="J513" s="30"/>
      <c r="K513" s="30">
        <v>353</v>
      </c>
      <c r="L513" s="30">
        <v>325</v>
      </c>
      <c r="M513" s="30">
        <v>28</v>
      </c>
      <c r="N513" s="30">
        <v>9</v>
      </c>
      <c r="O513" s="30">
        <v>179.3</v>
      </c>
      <c r="P513" s="30">
        <v>1.79</v>
      </c>
      <c r="Q513" s="31"/>
    </row>
    <row r="514" spans="1:17" ht="14.45" customHeight="1" x14ac:dyDescent="0.2">
      <c r="A514" s="26" t="s">
        <v>47</v>
      </c>
      <c r="B514" s="27" t="s">
        <v>441</v>
      </c>
      <c r="C514" s="43" t="s">
        <v>442</v>
      </c>
      <c r="D514" s="47" t="s">
        <v>443</v>
      </c>
      <c r="E514" s="28" t="s">
        <v>444</v>
      </c>
      <c r="F514" s="29">
        <v>6527.62</v>
      </c>
      <c r="G514" s="29">
        <v>6527.62</v>
      </c>
      <c r="H514" s="30"/>
      <c r="I514" s="30"/>
      <c r="J514" s="30"/>
      <c r="K514" s="30">
        <v>135</v>
      </c>
      <c r="L514" s="30">
        <v>135</v>
      </c>
      <c r="M514" s="30"/>
      <c r="N514" s="30"/>
      <c r="O514" s="30">
        <v>36.28</v>
      </c>
      <c r="P514" s="30">
        <v>0.75</v>
      </c>
      <c r="Q514" s="31"/>
    </row>
    <row r="515" spans="1:17" ht="31.5" x14ac:dyDescent="0.2">
      <c r="A515" s="26" t="s">
        <v>51</v>
      </c>
      <c r="B515" s="27" t="s">
        <v>445</v>
      </c>
      <c r="C515" s="43" t="s">
        <v>446</v>
      </c>
      <c r="D515" s="47" t="s">
        <v>447</v>
      </c>
      <c r="E515" s="28" t="s">
        <v>448</v>
      </c>
      <c r="F515" s="29">
        <v>757.51</v>
      </c>
      <c r="G515" s="29">
        <v>757.51</v>
      </c>
      <c r="H515" s="30"/>
      <c r="I515" s="30"/>
      <c r="J515" s="30"/>
      <c r="K515" s="30">
        <v>89</v>
      </c>
      <c r="L515" s="30">
        <v>89</v>
      </c>
      <c r="M515" s="30"/>
      <c r="N515" s="30"/>
      <c r="O515" s="30">
        <v>4.21</v>
      </c>
      <c r="P515" s="30">
        <v>0.5</v>
      </c>
      <c r="Q515" s="31"/>
    </row>
    <row r="516" spans="1:17" ht="31.5" x14ac:dyDescent="0.2">
      <c r="A516" s="26" t="s">
        <v>55</v>
      </c>
      <c r="B516" s="27" t="s">
        <v>259</v>
      </c>
      <c r="C516" s="43" t="s">
        <v>449</v>
      </c>
      <c r="D516" s="47" t="s">
        <v>261</v>
      </c>
      <c r="E516" s="28" t="s">
        <v>407</v>
      </c>
      <c r="F516" s="29">
        <v>10005.91</v>
      </c>
      <c r="G516" s="29">
        <v>9906.0300000000007</v>
      </c>
      <c r="H516" s="29">
        <v>99.88</v>
      </c>
      <c r="I516" s="29">
        <v>75.92</v>
      </c>
      <c r="J516" s="30"/>
      <c r="K516" s="30">
        <v>100</v>
      </c>
      <c r="L516" s="30">
        <v>99</v>
      </c>
      <c r="M516" s="30">
        <v>1</v>
      </c>
      <c r="N516" s="30">
        <v>1</v>
      </c>
      <c r="O516" s="30">
        <v>51.3</v>
      </c>
      <c r="P516" s="30">
        <v>0.51</v>
      </c>
      <c r="Q516" s="31"/>
    </row>
    <row r="517" spans="1:17" ht="67.5" x14ac:dyDescent="0.2">
      <c r="A517" s="26" t="s">
        <v>59</v>
      </c>
      <c r="B517" s="27" t="s">
        <v>450</v>
      </c>
      <c r="C517" s="43" t="s">
        <v>451</v>
      </c>
      <c r="D517" s="47" t="s">
        <v>452</v>
      </c>
      <c r="E517" s="28" t="s">
        <v>453</v>
      </c>
      <c r="F517" s="29">
        <v>163466.14000000001</v>
      </c>
      <c r="G517" s="29">
        <v>127074.21</v>
      </c>
      <c r="H517" s="29">
        <v>36331.74</v>
      </c>
      <c r="I517" s="29">
        <v>11408.14</v>
      </c>
      <c r="J517" s="30"/>
      <c r="K517" s="30">
        <v>2370</v>
      </c>
      <c r="L517" s="30">
        <v>1843</v>
      </c>
      <c r="M517" s="30">
        <v>527</v>
      </c>
      <c r="N517" s="30">
        <v>165</v>
      </c>
      <c r="O517" s="30">
        <v>670</v>
      </c>
      <c r="P517" s="30">
        <v>9.7200000000000006</v>
      </c>
      <c r="Q517" s="31"/>
    </row>
    <row r="518" spans="1:17" ht="43.5" x14ac:dyDescent="0.2">
      <c r="A518" s="26" t="s">
        <v>63</v>
      </c>
      <c r="B518" s="27" t="s">
        <v>434</v>
      </c>
      <c r="C518" s="43" t="s">
        <v>454</v>
      </c>
      <c r="D518" s="47" t="s">
        <v>436</v>
      </c>
      <c r="E518" s="28" t="s">
        <v>455</v>
      </c>
      <c r="F518" s="29">
        <v>544705.86</v>
      </c>
      <c r="G518" s="29">
        <v>311261.05</v>
      </c>
      <c r="H518" s="29">
        <v>81556.83</v>
      </c>
      <c r="I518" s="29">
        <v>19068.009999999998</v>
      </c>
      <c r="J518" s="30"/>
      <c r="K518" s="30">
        <v>240</v>
      </c>
      <c r="L518" s="30">
        <v>137</v>
      </c>
      <c r="M518" s="30">
        <v>36</v>
      </c>
      <c r="N518" s="30">
        <v>8</v>
      </c>
      <c r="O518" s="30">
        <v>1593</v>
      </c>
      <c r="P518" s="30">
        <v>0.7</v>
      </c>
      <c r="Q518" s="31"/>
    </row>
    <row r="519" spans="1:17" ht="55.5" x14ac:dyDescent="0.2">
      <c r="A519" s="26" t="s">
        <v>68</v>
      </c>
      <c r="B519" s="27" t="s">
        <v>456</v>
      </c>
      <c r="C519" s="43" t="s">
        <v>457</v>
      </c>
      <c r="D519" s="47" t="s">
        <v>458</v>
      </c>
      <c r="E519" s="32">
        <v>0.36</v>
      </c>
      <c r="F519" s="29">
        <v>1111.49</v>
      </c>
      <c r="G519" s="29">
        <v>713.1</v>
      </c>
      <c r="H519" s="29">
        <v>149.86000000000001</v>
      </c>
      <c r="I519" s="29">
        <v>23.49</v>
      </c>
      <c r="J519" s="30"/>
      <c r="K519" s="30">
        <v>400</v>
      </c>
      <c r="L519" s="30">
        <v>257</v>
      </c>
      <c r="M519" s="30">
        <v>54</v>
      </c>
      <c r="N519" s="30">
        <v>8</v>
      </c>
      <c r="O519" s="30">
        <v>3.65</v>
      </c>
      <c r="P519" s="30">
        <v>1.31</v>
      </c>
      <c r="Q519" s="31"/>
    </row>
    <row r="520" spans="1:17" ht="91.5" x14ac:dyDescent="0.2">
      <c r="A520" s="26" t="s">
        <v>73</v>
      </c>
      <c r="B520" s="27" t="s">
        <v>459</v>
      </c>
      <c r="C520" s="43" t="s">
        <v>460</v>
      </c>
      <c r="D520" s="47" t="s">
        <v>461</v>
      </c>
      <c r="E520" s="28" t="s">
        <v>462</v>
      </c>
      <c r="F520" s="29">
        <v>17102.990000000002</v>
      </c>
      <c r="G520" s="29">
        <v>16301.85</v>
      </c>
      <c r="H520" s="29">
        <v>798.33</v>
      </c>
      <c r="I520" s="29">
        <v>448.09</v>
      </c>
      <c r="J520" s="30"/>
      <c r="K520" s="30">
        <v>1994</v>
      </c>
      <c r="L520" s="30">
        <v>1901</v>
      </c>
      <c r="M520" s="30">
        <v>93</v>
      </c>
      <c r="N520" s="30">
        <v>52</v>
      </c>
      <c r="O520" s="30">
        <v>73.8</v>
      </c>
      <c r="P520" s="30">
        <v>8.61</v>
      </c>
      <c r="Q520" s="31"/>
    </row>
    <row r="521" spans="1:17" ht="67.5" x14ac:dyDescent="0.2">
      <c r="A521" s="26" t="s">
        <v>78</v>
      </c>
      <c r="B521" s="27" t="s">
        <v>41</v>
      </c>
      <c r="C521" s="43" t="s">
        <v>463</v>
      </c>
      <c r="D521" s="47" t="s">
        <v>42</v>
      </c>
      <c r="E521" s="28" t="s">
        <v>462</v>
      </c>
      <c r="F521" s="29">
        <v>3887.66</v>
      </c>
      <c r="G521" s="29">
        <v>2579.65</v>
      </c>
      <c r="H521" s="29">
        <v>39.53</v>
      </c>
      <c r="I521" s="29">
        <v>2.87</v>
      </c>
      <c r="J521" s="30"/>
      <c r="K521" s="30">
        <v>453</v>
      </c>
      <c r="L521" s="30">
        <v>301</v>
      </c>
      <c r="M521" s="30">
        <v>5</v>
      </c>
      <c r="N521" s="30"/>
      <c r="O521" s="30">
        <v>11.99</v>
      </c>
      <c r="P521" s="30">
        <v>1.4</v>
      </c>
      <c r="Q521" s="31"/>
    </row>
    <row r="522" spans="1:17" ht="67.5" x14ac:dyDescent="0.2">
      <c r="A522" s="26" t="s">
        <v>82</v>
      </c>
      <c r="B522" s="27" t="s">
        <v>45</v>
      </c>
      <c r="C522" s="43" t="s">
        <v>464</v>
      </c>
      <c r="D522" s="47" t="s">
        <v>42</v>
      </c>
      <c r="E522" s="28" t="s">
        <v>462</v>
      </c>
      <c r="F522" s="29">
        <v>5396.83</v>
      </c>
      <c r="G522" s="29">
        <v>5154.1400000000003</v>
      </c>
      <c r="H522" s="29">
        <v>122.77</v>
      </c>
      <c r="I522" s="29">
        <v>2.87</v>
      </c>
      <c r="J522" s="30"/>
      <c r="K522" s="30">
        <v>629</v>
      </c>
      <c r="L522" s="30">
        <v>601</v>
      </c>
      <c r="M522" s="30">
        <v>14</v>
      </c>
      <c r="N522" s="30"/>
      <c r="O522" s="30">
        <v>25.41</v>
      </c>
      <c r="P522" s="30">
        <v>2.96</v>
      </c>
      <c r="Q522" s="31"/>
    </row>
    <row r="523" spans="1:17" ht="67.5" x14ac:dyDescent="0.2">
      <c r="A523" s="26" t="s">
        <v>86</v>
      </c>
      <c r="B523" s="27" t="s">
        <v>465</v>
      </c>
      <c r="C523" s="43" t="s">
        <v>466</v>
      </c>
      <c r="D523" s="47" t="s">
        <v>467</v>
      </c>
      <c r="E523" s="28" t="s">
        <v>444</v>
      </c>
      <c r="F523" s="29">
        <v>35436.730000000003</v>
      </c>
      <c r="G523" s="29">
        <v>18596.43</v>
      </c>
      <c r="H523" s="29">
        <v>11393.71</v>
      </c>
      <c r="I523" s="29">
        <v>2834.34</v>
      </c>
      <c r="J523" s="30"/>
      <c r="K523" s="30">
        <v>734</v>
      </c>
      <c r="L523" s="30">
        <v>385</v>
      </c>
      <c r="M523" s="30">
        <v>236</v>
      </c>
      <c r="N523" s="30">
        <v>59</v>
      </c>
      <c r="O523" s="30">
        <v>89.53</v>
      </c>
      <c r="P523" s="30">
        <v>1.85</v>
      </c>
      <c r="Q523" s="31"/>
    </row>
    <row r="524" spans="1:17" ht="36" x14ac:dyDescent="0.2">
      <c r="A524" s="26" t="s">
        <v>102</v>
      </c>
      <c r="B524" s="27" t="s">
        <v>468</v>
      </c>
      <c r="C524" s="43" t="s">
        <v>469</v>
      </c>
      <c r="D524" s="47" t="s">
        <v>199</v>
      </c>
      <c r="E524" s="32">
        <v>1</v>
      </c>
      <c r="F524" s="29">
        <v>279.83999999999997</v>
      </c>
      <c r="G524" s="29">
        <v>248.97</v>
      </c>
      <c r="H524" s="29">
        <v>24.78</v>
      </c>
      <c r="I524" s="30"/>
      <c r="J524" s="30"/>
      <c r="K524" s="30">
        <v>280</v>
      </c>
      <c r="L524" s="30">
        <v>249</v>
      </c>
      <c r="M524" s="30">
        <v>25</v>
      </c>
      <c r="N524" s="30"/>
      <c r="O524" s="30">
        <v>1.1100000000000001</v>
      </c>
      <c r="P524" s="30">
        <v>1.1100000000000001</v>
      </c>
      <c r="Q524" s="31"/>
    </row>
    <row r="525" spans="1:17" ht="55.5" x14ac:dyDescent="0.2">
      <c r="A525" s="26" t="s">
        <v>106</v>
      </c>
      <c r="B525" s="27" t="s">
        <v>48</v>
      </c>
      <c r="C525" s="43" t="s">
        <v>470</v>
      </c>
      <c r="D525" s="47" t="s">
        <v>32</v>
      </c>
      <c r="E525" s="28" t="s">
        <v>471</v>
      </c>
      <c r="F525" s="29">
        <v>19376.04</v>
      </c>
      <c r="G525" s="29">
        <v>15267.47</v>
      </c>
      <c r="H525" s="29">
        <v>4108.57</v>
      </c>
      <c r="I525" s="29">
        <v>155.63</v>
      </c>
      <c r="J525" s="30"/>
      <c r="K525" s="30">
        <v>692</v>
      </c>
      <c r="L525" s="30">
        <v>545</v>
      </c>
      <c r="M525" s="30">
        <v>147</v>
      </c>
      <c r="N525" s="30">
        <v>6</v>
      </c>
      <c r="O525" s="30">
        <v>71.721999999999994</v>
      </c>
      <c r="P525" s="30">
        <v>2.56</v>
      </c>
      <c r="Q525" s="31"/>
    </row>
    <row r="526" spans="1:17" ht="55.5" x14ac:dyDescent="0.2">
      <c r="A526" s="26" t="s">
        <v>109</v>
      </c>
      <c r="B526" s="27" t="s">
        <v>48</v>
      </c>
      <c r="C526" s="43" t="s">
        <v>472</v>
      </c>
      <c r="D526" s="47" t="s">
        <v>32</v>
      </c>
      <c r="E526" s="28" t="s">
        <v>471</v>
      </c>
      <c r="F526" s="29">
        <v>27680.06</v>
      </c>
      <c r="G526" s="29">
        <v>21810.67</v>
      </c>
      <c r="H526" s="29">
        <v>5869.39</v>
      </c>
      <c r="I526" s="29">
        <v>222.32</v>
      </c>
      <c r="J526" s="30"/>
      <c r="K526" s="30">
        <v>988</v>
      </c>
      <c r="L526" s="30">
        <v>779</v>
      </c>
      <c r="M526" s="30">
        <v>209</v>
      </c>
      <c r="N526" s="30">
        <v>8</v>
      </c>
      <c r="O526" s="30">
        <v>102.46</v>
      </c>
      <c r="P526" s="30">
        <v>3.66</v>
      </c>
      <c r="Q526" s="31"/>
    </row>
    <row r="527" spans="1:17" ht="43.5" x14ac:dyDescent="0.2">
      <c r="A527" s="26" t="s">
        <v>111</v>
      </c>
      <c r="B527" s="27" t="s">
        <v>473</v>
      </c>
      <c r="C527" s="43" t="s">
        <v>474</v>
      </c>
      <c r="D527" s="47" t="s">
        <v>57</v>
      </c>
      <c r="E527" s="28" t="s">
        <v>475</v>
      </c>
      <c r="F527" s="29">
        <v>7883.73</v>
      </c>
      <c r="G527" s="29">
        <v>7173.96</v>
      </c>
      <c r="H527" s="29">
        <v>673.92</v>
      </c>
      <c r="I527" s="29">
        <v>371.59</v>
      </c>
      <c r="J527" s="30"/>
      <c r="K527" s="30">
        <v>87</v>
      </c>
      <c r="L527" s="30">
        <v>79</v>
      </c>
      <c r="M527" s="30">
        <v>7</v>
      </c>
      <c r="N527" s="30">
        <v>4</v>
      </c>
      <c r="O527" s="30">
        <v>40.65</v>
      </c>
      <c r="P527" s="30">
        <v>0.45</v>
      </c>
      <c r="Q527" s="31"/>
    </row>
    <row r="528" spans="1:17" ht="67.5" x14ac:dyDescent="0.2">
      <c r="A528" s="26" t="s">
        <v>113</v>
      </c>
      <c r="B528" s="27" t="s">
        <v>476</v>
      </c>
      <c r="C528" s="43" t="s">
        <v>477</v>
      </c>
      <c r="D528" s="47" t="s">
        <v>57</v>
      </c>
      <c r="E528" s="28" t="s">
        <v>475</v>
      </c>
      <c r="F528" s="29">
        <v>3859.04</v>
      </c>
      <c r="G528" s="29">
        <v>1305.98</v>
      </c>
      <c r="H528" s="29">
        <v>2553.06</v>
      </c>
      <c r="I528" s="29">
        <v>907.4</v>
      </c>
      <c r="J528" s="30"/>
      <c r="K528" s="30">
        <v>42</v>
      </c>
      <c r="L528" s="30">
        <v>14</v>
      </c>
      <c r="M528" s="30">
        <v>28</v>
      </c>
      <c r="N528" s="30">
        <v>10</v>
      </c>
      <c r="O528" s="30">
        <v>7.4</v>
      </c>
      <c r="P528" s="30">
        <v>0.08</v>
      </c>
      <c r="Q528" s="31"/>
    </row>
    <row r="529" spans="1:17" ht="43.5" x14ac:dyDescent="0.2">
      <c r="A529" s="26" t="s">
        <v>116</v>
      </c>
      <c r="B529" s="27" t="s">
        <v>478</v>
      </c>
      <c r="C529" s="43" t="s">
        <v>479</v>
      </c>
      <c r="D529" s="47" t="s">
        <v>37</v>
      </c>
      <c r="E529" s="28" t="s">
        <v>480</v>
      </c>
      <c r="F529" s="29">
        <v>8730.5400000000009</v>
      </c>
      <c r="G529" s="29">
        <v>7981.03</v>
      </c>
      <c r="H529" s="29">
        <v>729.33</v>
      </c>
      <c r="I529" s="29">
        <v>102.28</v>
      </c>
      <c r="J529" s="30"/>
      <c r="K529" s="30">
        <v>1515</v>
      </c>
      <c r="L529" s="30">
        <v>1385</v>
      </c>
      <c r="M529" s="30">
        <v>127</v>
      </c>
      <c r="N529" s="30">
        <v>18</v>
      </c>
      <c r="O529" s="30">
        <v>42.4</v>
      </c>
      <c r="P529" s="30">
        <v>7.36</v>
      </c>
      <c r="Q529" s="31"/>
    </row>
    <row r="530" spans="1:17" ht="43.5" x14ac:dyDescent="0.2">
      <c r="A530" s="26" t="s">
        <v>118</v>
      </c>
      <c r="B530" s="27" t="s">
        <v>481</v>
      </c>
      <c r="C530" s="43" t="s">
        <v>482</v>
      </c>
      <c r="D530" s="47" t="s">
        <v>483</v>
      </c>
      <c r="E530" s="28" t="s">
        <v>484</v>
      </c>
      <c r="F530" s="29">
        <v>665.25</v>
      </c>
      <c r="G530" s="29">
        <v>665.25</v>
      </c>
      <c r="H530" s="30"/>
      <c r="I530" s="30"/>
      <c r="J530" s="30"/>
      <c r="K530" s="30">
        <v>18</v>
      </c>
      <c r="L530" s="30">
        <v>18</v>
      </c>
      <c r="M530" s="30"/>
      <c r="N530" s="30"/>
      <c r="O530" s="30">
        <v>3.77</v>
      </c>
      <c r="P530" s="30">
        <v>0.1</v>
      </c>
      <c r="Q530" s="31"/>
    </row>
    <row r="531" spans="1:17" ht="55.5" x14ac:dyDescent="0.2">
      <c r="A531" s="26" t="s">
        <v>120</v>
      </c>
      <c r="B531" s="27" t="s">
        <v>485</v>
      </c>
      <c r="C531" s="43" t="s">
        <v>486</v>
      </c>
      <c r="D531" s="47" t="s">
        <v>483</v>
      </c>
      <c r="E531" s="28" t="s">
        <v>484</v>
      </c>
      <c r="F531" s="29">
        <v>1756.64</v>
      </c>
      <c r="G531" s="29">
        <v>1383.51</v>
      </c>
      <c r="H531" s="29">
        <v>107.25</v>
      </c>
      <c r="I531" s="30"/>
      <c r="J531" s="30"/>
      <c r="K531" s="30">
        <v>47</v>
      </c>
      <c r="L531" s="30">
        <v>37</v>
      </c>
      <c r="M531" s="30">
        <v>3</v>
      </c>
      <c r="N531" s="30"/>
      <c r="O531" s="30">
        <v>6.66</v>
      </c>
      <c r="P531" s="30">
        <v>0.18</v>
      </c>
      <c r="Q531" s="31"/>
    </row>
    <row r="532" spans="1:17" ht="43.5" x14ac:dyDescent="0.2">
      <c r="A532" s="26" t="s">
        <v>122</v>
      </c>
      <c r="B532" s="27" t="s">
        <v>487</v>
      </c>
      <c r="C532" s="43" t="s">
        <v>488</v>
      </c>
      <c r="D532" s="47" t="s">
        <v>307</v>
      </c>
      <c r="E532" s="28" t="s">
        <v>288</v>
      </c>
      <c r="F532" s="29">
        <v>5472.29</v>
      </c>
      <c r="G532" s="29">
        <v>4714.07</v>
      </c>
      <c r="H532" s="29">
        <v>316.48</v>
      </c>
      <c r="I532" s="29">
        <v>38.1</v>
      </c>
      <c r="J532" s="30"/>
      <c r="K532" s="30">
        <v>547</v>
      </c>
      <c r="L532" s="30">
        <v>471</v>
      </c>
      <c r="M532" s="30">
        <v>32</v>
      </c>
      <c r="N532" s="30">
        <v>4</v>
      </c>
      <c r="O532" s="30">
        <v>21.65</v>
      </c>
      <c r="P532" s="30">
        <v>2.17</v>
      </c>
      <c r="Q532" s="31"/>
    </row>
    <row r="533" spans="1:17" ht="31.5" x14ac:dyDescent="0.2">
      <c r="A533" s="26" t="s">
        <v>123</v>
      </c>
      <c r="B533" s="27" t="s">
        <v>283</v>
      </c>
      <c r="C533" s="43" t="s">
        <v>489</v>
      </c>
      <c r="D533" s="47" t="s">
        <v>285</v>
      </c>
      <c r="E533" s="28" t="s">
        <v>288</v>
      </c>
      <c r="F533" s="29">
        <v>1625.67</v>
      </c>
      <c r="G533" s="29">
        <v>1524.18</v>
      </c>
      <c r="H533" s="29">
        <v>2.41</v>
      </c>
      <c r="I533" s="30"/>
      <c r="J533" s="30"/>
      <c r="K533" s="30">
        <v>163</v>
      </c>
      <c r="L533" s="30">
        <v>152</v>
      </c>
      <c r="M533" s="30"/>
      <c r="N533" s="30"/>
      <c r="O533" s="30">
        <v>7</v>
      </c>
      <c r="P533" s="30">
        <v>0.7</v>
      </c>
      <c r="Q533" s="31"/>
    </row>
    <row r="534" spans="1:17" ht="91.5" x14ac:dyDescent="0.2">
      <c r="A534" s="26" t="s">
        <v>124</v>
      </c>
      <c r="B534" s="27" t="s">
        <v>490</v>
      </c>
      <c r="C534" s="43" t="s">
        <v>491</v>
      </c>
      <c r="D534" s="47" t="s">
        <v>32</v>
      </c>
      <c r="E534" s="28" t="s">
        <v>492</v>
      </c>
      <c r="F534" s="29">
        <v>53755.71</v>
      </c>
      <c r="G534" s="29">
        <v>47358.45</v>
      </c>
      <c r="H534" s="29">
        <v>361.38</v>
      </c>
      <c r="I534" s="29">
        <v>247.82</v>
      </c>
      <c r="J534" s="30"/>
      <c r="K534" s="30">
        <v>860</v>
      </c>
      <c r="L534" s="30">
        <v>758</v>
      </c>
      <c r="M534" s="30">
        <v>6</v>
      </c>
      <c r="N534" s="30">
        <v>4</v>
      </c>
      <c r="O534" s="30">
        <v>228</v>
      </c>
      <c r="P534" s="30">
        <v>3.65</v>
      </c>
      <c r="Q534" s="31"/>
    </row>
    <row r="535" spans="1:17" ht="15" x14ac:dyDescent="0.25">
      <c r="A535" s="63" t="s">
        <v>493</v>
      </c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</row>
    <row r="536" spans="1:17" ht="55.5" x14ac:dyDescent="0.2">
      <c r="A536" s="26" t="s">
        <v>125</v>
      </c>
      <c r="B536" s="27" t="s">
        <v>494</v>
      </c>
      <c r="C536" s="43" t="s">
        <v>495</v>
      </c>
      <c r="D536" s="47" t="s">
        <v>496</v>
      </c>
      <c r="E536" s="28" t="s">
        <v>497</v>
      </c>
      <c r="F536" s="29">
        <v>1539.36</v>
      </c>
      <c r="G536" s="29">
        <v>1425.05</v>
      </c>
      <c r="H536" s="29">
        <v>78.67</v>
      </c>
      <c r="I536" s="29">
        <v>14.61</v>
      </c>
      <c r="J536" s="30"/>
      <c r="K536" s="30">
        <v>323</v>
      </c>
      <c r="L536" s="30">
        <v>299</v>
      </c>
      <c r="M536" s="30">
        <v>17</v>
      </c>
      <c r="N536" s="30">
        <v>3</v>
      </c>
      <c r="O536" s="30">
        <v>7.38</v>
      </c>
      <c r="P536" s="30">
        <v>1.55</v>
      </c>
      <c r="Q536" s="31"/>
    </row>
    <row r="537" spans="1:17" ht="91.5" x14ac:dyDescent="0.2">
      <c r="A537" s="26" t="s">
        <v>126</v>
      </c>
      <c r="B537" s="27" t="s">
        <v>498</v>
      </c>
      <c r="C537" s="43" t="s">
        <v>499</v>
      </c>
      <c r="D537" s="47" t="s">
        <v>500</v>
      </c>
      <c r="E537" s="28" t="s">
        <v>501</v>
      </c>
      <c r="F537" s="29">
        <v>2727.67</v>
      </c>
      <c r="G537" s="29">
        <v>1880.87</v>
      </c>
      <c r="H537" s="29">
        <v>846.8</v>
      </c>
      <c r="I537" s="30"/>
      <c r="J537" s="30"/>
      <c r="K537" s="30">
        <v>225</v>
      </c>
      <c r="L537" s="30">
        <v>155</v>
      </c>
      <c r="M537" s="30">
        <v>70</v>
      </c>
      <c r="N537" s="30"/>
      <c r="O537" s="30">
        <v>9.74</v>
      </c>
      <c r="P537" s="30">
        <v>0.8</v>
      </c>
      <c r="Q537" s="31"/>
    </row>
    <row r="538" spans="1:17" ht="43.5" x14ac:dyDescent="0.2">
      <c r="A538" s="26" t="s">
        <v>127</v>
      </c>
      <c r="B538" s="27" t="s">
        <v>481</v>
      </c>
      <c r="C538" s="43" t="s">
        <v>502</v>
      </c>
      <c r="D538" s="47" t="s">
        <v>483</v>
      </c>
      <c r="E538" s="28" t="s">
        <v>503</v>
      </c>
      <c r="F538" s="29">
        <v>665.25</v>
      </c>
      <c r="G538" s="29">
        <v>665.25</v>
      </c>
      <c r="H538" s="30"/>
      <c r="I538" s="30"/>
      <c r="J538" s="30"/>
      <c r="K538" s="30">
        <v>15</v>
      </c>
      <c r="L538" s="30">
        <v>15</v>
      </c>
      <c r="M538" s="30"/>
      <c r="N538" s="30"/>
      <c r="O538" s="30">
        <v>3.77</v>
      </c>
      <c r="P538" s="30">
        <v>0.08</v>
      </c>
      <c r="Q538" s="31"/>
    </row>
    <row r="539" spans="1:17" ht="14.45" customHeight="1" x14ac:dyDescent="0.2">
      <c r="A539" s="26" t="s">
        <v>128</v>
      </c>
      <c r="B539" s="27" t="s">
        <v>485</v>
      </c>
      <c r="C539" s="43" t="s">
        <v>504</v>
      </c>
      <c r="D539" s="47" t="s">
        <v>483</v>
      </c>
      <c r="E539" s="28" t="s">
        <v>503</v>
      </c>
      <c r="F539" s="29">
        <v>1756.64</v>
      </c>
      <c r="G539" s="29">
        <v>1383.51</v>
      </c>
      <c r="H539" s="29">
        <v>107.25</v>
      </c>
      <c r="I539" s="30"/>
      <c r="J539" s="30"/>
      <c r="K539" s="30">
        <v>39</v>
      </c>
      <c r="L539" s="30">
        <v>30</v>
      </c>
      <c r="M539" s="30">
        <v>2</v>
      </c>
      <c r="N539" s="30"/>
      <c r="O539" s="30">
        <v>6.66</v>
      </c>
      <c r="P539" s="30">
        <v>0.15</v>
      </c>
      <c r="Q539" s="31"/>
    </row>
    <row r="540" spans="1:17" ht="91.5" x14ac:dyDescent="0.2">
      <c r="A540" s="26" t="s">
        <v>131</v>
      </c>
      <c r="B540" s="27" t="s">
        <v>459</v>
      </c>
      <c r="C540" s="43" t="s">
        <v>505</v>
      </c>
      <c r="D540" s="47" t="s">
        <v>461</v>
      </c>
      <c r="E540" s="28" t="s">
        <v>281</v>
      </c>
      <c r="F540" s="29">
        <v>17102.990000000002</v>
      </c>
      <c r="G540" s="29">
        <v>16301.85</v>
      </c>
      <c r="H540" s="29">
        <v>798.33</v>
      </c>
      <c r="I540" s="29">
        <v>448.09</v>
      </c>
      <c r="J540" s="30"/>
      <c r="K540" s="30">
        <v>1539</v>
      </c>
      <c r="L540" s="30">
        <v>1467</v>
      </c>
      <c r="M540" s="30">
        <v>72</v>
      </c>
      <c r="N540" s="30">
        <v>40</v>
      </c>
      <c r="O540" s="30">
        <v>73.8</v>
      </c>
      <c r="P540" s="30">
        <v>6.64</v>
      </c>
      <c r="Q540" s="31"/>
    </row>
    <row r="541" spans="1:17" ht="67.5" x14ac:dyDescent="0.2">
      <c r="A541" s="26" t="s">
        <v>133</v>
      </c>
      <c r="B541" s="27" t="s">
        <v>41</v>
      </c>
      <c r="C541" s="43" t="s">
        <v>506</v>
      </c>
      <c r="D541" s="47" t="s">
        <v>42</v>
      </c>
      <c r="E541" s="28" t="s">
        <v>281</v>
      </c>
      <c r="F541" s="29">
        <v>4733.38</v>
      </c>
      <c r="G541" s="29">
        <v>2579.65</v>
      </c>
      <c r="H541" s="29">
        <v>39.53</v>
      </c>
      <c r="I541" s="29">
        <v>2.87</v>
      </c>
      <c r="J541" s="30"/>
      <c r="K541" s="30">
        <v>426</v>
      </c>
      <c r="L541" s="30">
        <v>232</v>
      </c>
      <c r="M541" s="30">
        <v>4</v>
      </c>
      <c r="N541" s="30"/>
      <c r="O541" s="30">
        <v>11.99</v>
      </c>
      <c r="P541" s="30">
        <v>1.08</v>
      </c>
      <c r="Q541" s="31"/>
    </row>
    <row r="542" spans="1:17" ht="67.5" x14ac:dyDescent="0.2">
      <c r="A542" s="26" t="s">
        <v>135</v>
      </c>
      <c r="B542" s="27" t="s">
        <v>45</v>
      </c>
      <c r="C542" s="43" t="s">
        <v>507</v>
      </c>
      <c r="D542" s="47" t="s">
        <v>42</v>
      </c>
      <c r="E542" s="28" t="s">
        <v>281</v>
      </c>
      <c r="F542" s="29">
        <v>5494.47</v>
      </c>
      <c r="G542" s="29">
        <v>5154.1400000000003</v>
      </c>
      <c r="H542" s="29">
        <v>122.77</v>
      </c>
      <c r="I542" s="29">
        <v>2.87</v>
      </c>
      <c r="J542" s="30"/>
      <c r="K542" s="30">
        <v>495</v>
      </c>
      <c r="L542" s="30">
        <v>464</v>
      </c>
      <c r="M542" s="30">
        <v>11</v>
      </c>
      <c r="N542" s="30"/>
      <c r="O542" s="30">
        <v>25.41</v>
      </c>
      <c r="P542" s="30">
        <v>2.29</v>
      </c>
      <c r="Q542" s="31"/>
    </row>
    <row r="543" spans="1:17" ht="15" x14ac:dyDescent="0.25">
      <c r="A543" s="85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</row>
    <row r="544" spans="1:17" ht="43.5" x14ac:dyDescent="0.2">
      <c r="A544" s="26" t="s">
        <v>137</v>
      </c>
      <c r="B544" s="27" t="s">
        <v>74</v>
      </c>
      <c r="C544" s="43" t="s">
        <v>508</v>
      </c>
      <c r="D544" s="47" t="s">
        <v>75</v>
      </c>
      <c r="E544" s="28" t="s">
        <v>509</v>
      </c>
      <c r="F544" s="29">
        <v>35183.629999999997</v>
      </c>
      <c r="G544" s="29">
        <v>35183.629999999997</v>
      </c>
      <c r="H544" s="30"/>
      <c r="I544" s="30"/>
      <c r="J544" s="30"/>
      <c r="K544" s="30">
        <v>904</v>
      </c>
      <c r="L544" s="30">
        <v>904</v>
      </c>
      <c r="M544" s="30"/>
      <c r="N544" s="30"/>
      <c r="O544" s="30">
        <v>214.32</v>
      </c>
      <c r="P544" s="30">
        <v>5.51</v>
      </c>
      <c r="Q544" s="31"/>
    </row>
    <row r="545" spans="1:17" ht="43.5" x14ac:dyDescent="0.2">
      <c r="A545" s="26" t="s">
        <v>139</v>
      </c>
      <c r="B545" s="27" t="s">
        <v>79</v>
      </c>
      <c r="C545" s="43" t="s">
        <v>510</v>
      </c>
      <c r="D545" s="47" t="s">
        <v>80</v>
      </c>
      <c r="E545" s="28" t="s">
        <v>511</v>
      </c>
      <c r="F545" s="29">
        <v>297.13</v>
      </c>
      <c r="G545" s="29">
        <v>167.6</v>
      </c>
      <c r="H545" s="30"/>
      <c r="I545" s="30"/>
      <c r="J545" s="30"/>
      <c r="K545" s="30">
        <v>762</v>
      </c>
      <c r="L545" s="30">
        <v>430</v>
      </c>
      <c r="M545" s="30"/>
      <c r="N545" s="30"/>
      <c r="O545" s="30">
        <v>1.03</v>
      </c>
      <c r="P545" s="30">
        <v>2.64</v>
      </c>
      <c r="Q545" s="31"/>
    </row>
    <row r="546" spans="1:17" ht="55.5" x14ac:dyDescent="0.2">
      <c r="A546" s="26" t="s">
        <v>141</v>
      </c>
      <c r="B546" s="27" t="s">
        <v>83</v>
      </c>
      <c r="C546" s="43" t="s">
        <v>512</v>
      </c>
      <c r="D546" s="47" t="s">
        <v>84</v>
      </c>
      <c r="E546" s="28" t="s">
        <v>511</v>
      </c>
      <c r="F546" s="29">
        <v>429.2</v>
      </c>
      <c r="G546" s="30"/>
      <c r="H546" s="29">
        <v>429.2</v>
      </c>
      <c r="I546" s="30"/>
      <c r="J546" s="30"/>
      <c r="K546" s="30">
        <v>1101</v>
      </c>
      <c r="L546" s="30"/>
      <c r="M546" s="30">
        <v>1101</v>
      </c>
      <c r="N546" s="30"/>
      <c r="O546" s="30"/>
      <c r="P546" s="30"/>
      <c r="Q546" s="31"/>
    </row>
    <row r="547" spans="1:17" ht="67.5" x14ac:dyDescent="0.2">
      <c r="A547" s="26" t="s">
        <v>143</v>
      </c>
      <c r="B547" s="27" t="s">
        <v>87</v>
      </c>
      <c r="C547" s="43" t="s">
        <v>513</v>
      </c>
      <c r="D547" s="47" t="s">
        <v>84</v>
      </c>
      <c r="E547" s="28" t="s">
        <v>511</v>
      </c>
      <c r="F547" s="29">
        <v>198.4</v>
      </c>
      <c r="G547" s="30"/>
      <c r="H547" s="29">
        <v>198.4</v>
      </c>
      <c r="I547" s="30"/>
      <c r="J547" s="30"/>
      <c r="K547" s="30">
        <v>509</v>
      </c>
      <c r="L547" s="30"/>
      <c r="M547" s="30">
        <v>509</v>
      </c>
      <c r="N547" s="30"/>
      <c r="O547" s="30"/>
      <c r="P547" s="30"/>
      <c r="Q547" s="31"/>
    </row>
    <row r="548" spans="1:17" ht="15" x14ac:dyDescent="0.2">
      <c r="A548" s="63" t="s">
        <v>89</v>
      </c>
      <c r="B548" s="64"/>
      <c r="C548" s="64"/>
      <c r="D548" s="64"/>
      <c r="E548" s="64"/>
      <c r="F548" s="64"/>
      <c r="G548" s="64"/>
      <c r="H548" s="64"/>
      <c r="I548" s="64"/>
      <c r="J548" s="64"/>
      <c r="K548" s="29">
        <v>24600</v>
      </c>
      <c r="L548" s="29">
        <v>19282</v>
      </c>
      <c r="M548" s="29">
        <v>4164</v>
      </c>
      <c r="N548" s="29">
        <v>618</v>
      </c>
      <c r="O548" s="30"/>
      <c r="P548" s="29">
        <v>96.92</v>
      </c>
      <c r="Q548" s="31"/>
    </row>
    <row r="549" spans="1:17" ht="15" x14ac:dyDescent="0.2">
      <c r="A549" s="63" t="s">
        <v>90</v>
      </c>
      <c r="B549" s="64"/>
      <c r="C549" s="64"/>
      <c r="D549" s="64"/>
      <c r="E549" s="64"/>
      <c r="F549" s="64"/>
      <c r="G549" s="64"/>
      <c r="H549" s="64"/>
      <c r="I549" s="64"/>
      <c r="J549" s="64"/>
      <c r="K549" s="29">
        <v>15272</v>
      </c>
      <c r="L549" s="30"/>
      <c r="M549" s="30"/>
      <c r="N549" s="30"/>
      <c r="O549" s="30"/>
      <c r="P549" s="30"/>
      <c r="Q549" s="31"/>
    </row>
    <row r="550" spans="1:17" ht="15" x14ac:dyDescent="0.2">
      <c r="A550" s="63" t="s">
        <v>91</v>
      </c>
      <c r="B550" s="64"/>
      <c r="C550" s="64"/>
      <c r="D550" s="64"/>
      <c r="E550" s="64"/>
      <c r="F550" s="64"/>
      <c r="G550" s="64"/>
      <c r="H550" s="64"/>
      <c r="I550" s="64"/>
      <c r="J550" s="64"/>
      <c r="K550" s="29">
        <v>9089</v>
      </c>
      <c r="L550" s="30"/>
      <c r="M550" s="30"/>
      <c r="N550" s="30"/>
      <c r="O550" s="30"/>
      <c r="P550" s="30"/>
      <c r="Q550" s="31"/>
    </row>
    <row r="551" spans="1:17" ht="15" x14ac:dyDescent="0.2">
      <c r="A551" s="65" t="s">
        <v>92</v>
      </c>
      <c r="B551" s="64"/>
      <c r="C551" s="64"/>
      <c r="D551" s="64"/>
      <c r="E551" s="64"/>
      <c r="F551" s="64"/>
      <c r="G551" s="64"/>
      <c r="H551" s="64"/>
      <c r="I551" s="64"/>
      <c r="J551" s="64"/>
      <c r="K551" s="30"/>
      <c r="L551" s="30"/>
      <c r="M551" s="30"/>
      <c r="N551" s="30"/>
      <c r="O551" s="30"/>
      <c r="P551" s="30"/>
      <c r="Q551" s="31"/>
    </row>
    <row r="552" spans="1:17" ht="14.45" customHeight="1" x14ac:dyDescent="0.2">
      <c r="A552" s="63" t="s">
        <v>93</v>
      </c>
      <c r="B552" s="64"/>
      <c r="C552" s="64"/>
      <c r="D552" s="64"/>
      <c r="E552" s="64"/>
      <c r="F552" s="64"/>
      <c r="G552" s="64"/>
      <c r="H552" s="64"/>
      <c r="I552" s="64"/>
      <c r="J552" s="64"/>
      <c r="K552" s="29">
        <v>48961</v>
      </c>
      <c r="L552" s="30"/>
      <c r="M552" s="30"/>
      <c r="N552" s="30"/>
      <c r="O552" s="30"/>
      <c r="P552" s="29">
        <v>96.92</v>
      </c>
      <c r="Q552" s="31"/>
    </row>
    <row r="553" spans="1:17" ht="14.45" customHeight="1" x14ac:dyDescent="0.2">
      <c r="A553" s="63" t="s">
        <v>94</v>
      </c>
      <c r="B553" s="64"/>
      <c r="C553" s="64"/>
      <c r="D553" s="64"/>
      <c r="E553" s="64"/>
      <c r="F553" s="64"/>
      <c r="G553" s="64"/>
      <c r="H553" s="64"/>
      <c r="I553" s="64"/>
      <c r="J553" s="64"/>
      <c r="K553" s="30"/>
      <c r="L553" s="30"/>
      <c r="M553" s="30"/>
      <c r="N553" s="30"/>
      <c r="O553" s="30"/>
      <c r="P553" s="30"/>
      <c r="Q553" s="31"/>
    </row>
    <row r="554" spans="1:17" ht="14.45" customHeight="1" x14ac:dyDescent="0.2">
      <c r="A554" s="63" t="s">
        <v>95</v>
      </c>
      <c r="B554" s="64"/>
      <c r="C554" s="64"/>
      <c r="D554" s="64"/>
      <c r="E554" s="64"/>
      <c r="F554" s="64"/>
      <c r="G554" s="64"/>
      <c r="H554" s="64"/>
      <c r="I554" s="64"/>
      <c r="J554" s="64"/>
      <c r="K554" s="29">
        <v>1154</v>
      </c>
      <c r="L554" s="30"/>
      <c r="M554" s="30"/>
      <c r="N554" s="30"/>
      <c r="O554" s="30"/>
      <c r="P554" s="30"/>
      <c r="Q554" s="31"/>
    </row>
    <row r="555" spans="1:17" ht="14.45" customHeight="1" x14ac:dyDescent="0.2">
      <c r="A555" s="63" t="s">
        <v>96</v>
      </c>
      <c r="B555" s="64"/>
      <c r="C555" s="64"/>
      <c r="D555" s="64"/>
      <c r="E555" s="64"/>
      <c r="F555" s="64"/>
      <c r="G555" s="64"/>
      <c r="H555" s="64"/>
      <c r="I555" s="64"/>
      <c r="J555" s="64"/>
      <c r="K555" s="29">
        <v>4164</v>
      </c>
      <c r="L555" s="30"/>
      <c r="M555" s="30"/>
      <c r="N555" s="30"/>
      <c r="O555" s="30"/>
      <c r="P555" s="30"/>
      <c r="Q555" s="31"/>
    </row>
    <row r="556" spans="1:17" ht="14.45" customHeight="1" x14ac:dyDescent="0.2">
      <c r="A556" s="63" t="s">
        <v>97</v>
      </c>
      <c r="B556" s="64"/>
      <c r="C556" s="64"/>
      <c r="D556" s="64"/>
      <c r="E556" s="64"/>
      <c r="F556" s="64"/>
      <c r="G556" s="64"/>
      <c r="H556" s="64"/>
      <c r="I556" s="64"/>
      <c r="J556" s="64"/>
      <c r="K556" s="29">
        <v>19900</v>
      </c>
      <c r="L556" s="30"/>
      <c r="M556" s="30"/>
      <c r="N556" s="30"/>
      <c r="O556" s="30"/>
      <c r="P556" s="30"/>
      <c r="Q556" s="31"/>
    </row>
    <row r="557" spans="1:17" ht="14.45" customHeight="1" x14ac:dyDescent="0.2">
      <c r="A557" s="63" t="s">
        <v>98</v>
      </c>
      <c r="B557" s="64"/>
      <c r="C557" s="64"/>
      <c r="D557" s="64"/>
      <c r="E557" s="64"/>
      <c r="F557" s="64"/>
      <c r="G557" s="64"/>
      <c r="H557" s="64"/>
      <c r="I557" s="64"/>
      <c r="J557" s="64"/>
      <c r="K557" s="29">
        <v>15272</v>
      </c>
      <c r="L557" s="30"/>
      <c r="M557" s="30"/>
      <c r="N557" s="30"/>
      <c r="O557" s="30"/>
      <c r="P557" s="30"/>
      <c r="Q557" s="31"/>
    </row>
    <row r="558" spans="1:17" ht="14.45" customHeight="1" x14ac:dyDescent="0.2">
      <c r="A558" s="63" t="s">
        <v>99</v>
      </c>
      <c r="B558" s="64"/>
      <c r="C558" s="64"/>
      <c r="D558" s="64"/>
      <c r="E558" s="64"/>
      <c r="F558" s="64"/>
      <c r="G558" s="64"/>
      <c r="H558" s="64"/>
      <c r="I558" s="64"/>
      <c r="J558" s="64"/>
      <c r="K558" s="29">
        <v>9089</v>
      </c>
      <c r="L558" s="30"/>
      <c r="M558" s="30"/>
      <c r="N558" s="30"/>
      <c r="O558" s="30"/>
      <c r="P558" s="30"/>
      <c r="Q558" s="31"/>
    </row>
    <row r="559" spans="1:17" ht="14.45" customHeight="1" x14ac:dyDescent="0.2">
      <c r="A559" s="65" t="s">
        <v>100</v>
      </c>
      <c r="B559" s="64"/>
      <c r="C559" s="64"/>
      <c r="D559" s="64"/>
      <c r="E559" s="64"/>
      <c r="F559" s="64"/>
      <c r="G559" s="64"/>
      <c r="H559" s="64"/>
      <c r="I559" s="64"/>
      <c r="J559" s="64"/>
      <c r="K559" s="36">
        <v>48961</v>
      </c>
      <c r="L559" s="30"/>
      <c r="M559" s="30"/>
      <c r="N559" s="30"/>
      <c r="O559" s="30"/>
      <c r="P559" s="36">
        <v>96.92</v>
      </c>
      <c r="Q559" s="31"/>
    </row>
    <row r="560" spans="1:17" ht="14.45" customHeight="1" x14ac:dyDescent="0.2">
      <c r="A560" s="66" t="s">
        <v>555</v>
      </c>
      <c r="B560" s="67"/>
      <c r="C560" s="67"/>
      <c r="D560" s="53"/>
      <c r="E560" s="53"/>
      <c r="F560" s="53"/>
      <c r="G560" s="53"/>
      <c r="H560" s="53"/>
      <c r="I560" s="53"/>
      <c r="J560" s="54"/>
      <c r="K560" s="55">
        <v>0</v>
      </c>
      <c r="L560" s="30"/>
      <c r="M560" s="30"/>
      <c r="N560" s="30"/>
      <c r="O560" s="36"/>
      <c r="P560" s="30"/>
      <c r="Q560" s="36"/>
    </row>
    <row r="561" spans="1:17" ht="14.45" customHeight="1" x14ac:dyDescent="0.2">
      <c r="A561" s="68" t="s">
        <v>556</v>
      </c>
      <c r="B561" s="69"/>
      <c r="C561" s="69"/>
      <c r="D561" s="69"/>
      <c r="E561" s="69"/>
      <c r="F561" s="56"/>
      <c r="G561" s="56"/>
      <c r="H561" s="56"/>
      <c r="I561" s="56"/>
      <c r="J561" s="57"/>
      <c r="K561" s="58">
        <f>ROUND(K559*K560,0)</f>
        <v>0</v>
      </c>
      <c r="L561" s="59"/>
      <c r="M561" s="59"/>
      <c r="N561" s="59"/>
      <c r="O561" s="60"/>
      <c r="P561" s="59"/>
      <c r="Q561" s="60"/>
    </row>
    <row r="562" spans="1:17" ht="14.45" customHeight="1" x14ac:dyDescent="0.25">
      <c r="A562" s="70" t="s">
        <v>101</v>
      </c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</row>
    <row r="563" spans="1:17" ht="14.45" customHeight="1" x14ac:dyDescent="0.2">
      <c r="A563" s="33" t="s">
        <v>146</v>
      </c>
      <c r="B563" s="27" t="s">
        <v>103</v>
      </c>
      <c r="C563" s="44" t="s">
        <v>573</v>
      </c>
      <c r="D563" s="34" t="s">
        <v>108</v>
      </c>
      <c r="E563" s="35">
        <v>2</v>
      </c>
      <c r="F563" s="60"/>
      <c r="G563" s="30"/>
      <c r="H563" s="30"/>
      <c r="I563" s="30"/>
      <c r="J563" s="30"/>
      <c r="K563" s="37">
        <f>ROUND(E563*F563,0)</f>
        <v>0</v>
      </c>
      <c r="L563" s="30"/>
      <c r="M563" s="30"/>
      <c r="N563" s="30"/>
      <c r="O563" s="30"/>
      <c r="P563" s="30"/>
      <c r="Q563" s="31"/>
    </row>
    <row r="564" spans="1:17" ht="14.45" customHeight="1" x14ac:dyDescent="0.2">
      <c r="A564" s="33" t="s">
        <v>148</v>
      </c>
      <c r="B564" s="27" t="s">
        <v>103</v>
      </c>
      <c r="C564" s="44" t="s">
        <v>514</v>
      </c>
      <c r="D564" s="34" t="s">
        <v>130</v>
      </c>
      <c r="E564" s="35">
        <v>0.3422</v>
      </c>
      <c r="F564" s="60"/>
      <c r="G564" s="30"/>
      <c r="H564" s="30"/>
      <c r="I564" s="30"/>
      <c r="J564" s="30"/>
      <c r="K564" s="37">
        <f t="shared" ref="K564:K589" si="5">ROUND(E564*F564,0)</f>
        <v>0</v>
      </c>
      <c r="L564" s="30"/>
      <c r="M564" s="30"/>
      <c r="N564" s="30"/>
      <c r="O564" s="30"/>
      <c r="P564" s="30"/>
      <c r="Q564" s="31"/>
    </row>
    <row r="565" spans="1:17" ht="24" x14ac:dyDescent="0.2">
      <c r="A565" s="33" t="s">
        <v>253</v>
      </c>
      <c r="B565" s="27" t="s">
        <v>103</v>
      </c>
      <c r="C565" s="44" t="s">
        <v>515</v>
      </c>
      <c r="D565" s="34" t="s">
        <v>516</v>
      </c>
      <c r="E565" s="35">
        <v>0.57999999999999996</v>
      </c>
      <c r="F565" s="60"/>
      <c r="G565" s="30"/>
      <c r="H565" s="30"/>
      <c r="I565" s="30"/>
      <c r="J565" s="30"/>
      <c r="K565" s="37">
        <f t="shared" si="5"/>
        <v>0</v>
      </c>
      <c r="L565" s="30"/>
      <c r="M565" s="30"/>
      <c r="N565" s="30"/>
      <c r="O565" s="30"/>
      <c r="P565" s="30"/>
      <c r="Q565" s="31"/>
    </row>
    <row r="566" spans="1:17" ht="48" x14ac:dyDescent="0.2">
      <c r="A566" s="33" t="s">
        <v>255</v>
      </c>
      <c r="B566" s="27" t="s">
        <v>103</v>
      </c>
      <c r="C566" s="44" t="s">
        <v>517</v>
      </c>
      <c r="D566" s="34" t="s">
        <v>121</v>
      </c>
      <c r="E566" s="35">
        <v>1</v>
      </c>
      <c r="F566" s="60"/>
      <c r="G566" s="30"/>
      <c r="H566" s="30"/>
      <c r="I566" s="30"/>
      <c r="J566" s="30"/>
      <c r="K566" s="37">
        <f t="shared" si="5"/>
        <v>0</v>
      </c>
      <c r="L566" s="30"/>
      <c r="M566" s="30"/>
      <c r="N566" s="30"/>
      <c r="O566" s="30"/>
      <c r="P566" s="30"/>
      <c r="Q566" s="31"/>
    </row>
    <row r="567" spans="1:17" ht="36" x14ac:dyDescent="0.2">
      <c r="A567" s="33" t="s">
        <v>518</v>
      </c>
      <c r="B567" s="27" t="s">
        <v>103</v>
      </c>
      <c r="C567" s="44" t="s">
        <v>519</v>
      </c>
      <c r="D567" s="34" t="s">
        <v>130</v>
      </c>
      <c r="E567" s="35">
        <v>0.36359999999999998</v>
      </c>
      <c r="F567" s="60"/>
      <c r="G567" s="30"/>
      <c r="H567" s="30"/>
      <c r="I567" s="30"/>
      <c r="J567" s="30"/>
      <c r="K567" s="37">
        <f t="shared" si="5"/>
        <v>0</v>
      </c>
      <c r="L567" s="30"/>
      <c r="M567" s="30"/>
      <c r="N567" s="30"/>
      <c r="O567" s="30"/>
      <c r="P567" s="30"/>
      <c r="Q567" s="31"/>
    </row>
    <row r="568" spans="1:17" ht="24" x14ac:dyDescent="0.2">
      <c r="A568" s="33" t="s">
        <v>520</v>
      </c>
      <c r="B568" s="27" t="s">
        <v>103</v>
      </c>
      <c r="C568" s="44" t="s">
        <v>138</v>
      </c>
      <c r="D568" s="34" t="s">
        <v>115</v>
      </c>
      <c r="E568" s="38">
        <v>11.276400000000001</v>
      </c>
      <c r="F568" s="60"/>
      <c r="G568" s="30"/>
      <c r="H568" s="30"/>
      <c r="I568" s="30"/>
      <c r="J568" s="30"/>
      <c r="K568" s="37">
        <f t="shared" si="5"/>
        <v>0</v>
      </c>
      <c r="L568" s="30"/>
      <c r="M568" s="30"/>
      <c r="N568" s="30"/>
      <c r="O568" s="30"/>
      <c r="P568" s="30"/>
      <c r="Q568" s="31"/>
    </row>
    <row r="569" spans="1:17" ht="24" x14ac:dyDescent="0.2">
      <c r="A569" s="33" t="s">
        <v>521</v>
      </c>
      <c r="B569" s="27" t="s">
        <v>103</v>
      </c>
      <c r="C569" s="44" t="s">
        <v>114</v>
      </c>
      <c r="D569" s="34" t="s">
        <v>115</v>
      </c>
      <c r="E569" s="38">
        <v>4.7518000000000002</v>
      </c>
      <c r="F569" s="60"/>
      <c r="G569" s="30"/>
      <c r="H569" s="30"/>
      <c r="I569" s="30"/>
      <c r="J569" s="30"/>
      <c r="K569" s="37">
        <f t="shared" si="5"/>
        <v>0</v>
      </c>
      <c r="L569" s="30"/>
      <c r="M569" s="30"/>
      <c r="N569" s="30"/>
      <c r="O569" s="30"/>
      <c r="P569" s="30"/>
      <c r="Q569" s="31"/>
    </row>
    <row r="570" spans="1:17" ht="24" x14ac:dyDescent="0.2">
      <c r="A570" s="33" t="s">
        <v>522</v>
      </c>
      <c r="B570" s="27" t="s">
        <v>103</v>
      </c>
      <c r="C570" s="44" t="s">
        <v>117</v>
      </c>
      <c r="D570" s="34" t="s">
        <v>115</v>
      </c>
      <c r="E570" s="38">
        <v>4</v>
      </c>
      <c r="F570" s="60"/>
      <c r="G570" s="30"/>
      <c r="H570" s="30"/>
      <c r="I570" s="30"/>
      <c r="J570" s="30"/>
      <c r="K570" s="37">
        <f t="shared" si="5"/>
        <v>0</v>
      </c>
      <c r="L570" s="30"/>
      <c r="M570" s="30"/>
      <c r="N570" s="30"/>
      <c r="O570" s="30"/>
      <c r="P570" s="30"/>
      <c r="Q570" s="31"/>
    </row>
    <row r="571" spans="1:17" ht="45.75" x14ac:dyDescent="0.2">
      <c r="A571" s="33" t="s">
        <v>523</v>
      </c>
      <c r="B571" s="27" t="s">
        <v>103</v>
      </c>
      <c r="C571" s="44" t="s">
        <v>524</v>
      </c>
      <c r="D571" s="34" t="s">
        <v>121</v>
      </c>
      <c r="E571" s="38">
        <v>2.75</v>
      </c>
      <c r="F571" s="60"/>
      <c r="G571" s="30"/>
      <c r="H571" s="30"/>
      <c r="I571" s="30"/>
      <c r="J571" s="30"/>
      <c r="K571" s="37">
        <f t="shared" si="5"/>
        <v>0</v>
      </c>
      <c r="L571" s="30"/>
      <c r="M571" s="30"/>
      <c r="N571" s="30"/>
      <c r="O571" s="30"/>
      <c r="P571" s="30"/>
      <c r="Q571" s="31"/>
    </row>
    <row r="572" spans="1:17" ht="24" x14ac:dyDescent="0.2">
      <c r="A572" s="33" t="s">
        <v>525</v>
      </c>
      <c r="B572" s="27" t="s">
        <v>103</v>
      </c>
      <c r="C572" s="44" t="s">
        <v>526</v>
      </c>
      <c r="D572" s="34" t="s">
        <v>130</v>
      </c>
      <c r="E572" s="35">
        <v>2.2000000000000001E-3</v>
      </c>
      <c r="F572" s="60"/>
      <c r="G572" s="30"/>
      <c r="H572" s="30"/>
      <c r="I572" s="30"/>
      <c r="J572" s="30"/>
      <c r="K572" s="37">
        <f t="shared" si="5"/>
        <v>0</v>
      </c>
      <c r="L572" s="30"/>
      <c r="M572" s="30"/>
      <c r="N572" s="30"/>
      <c r="O572" s="30"/>
      <c r="P572" s="30"/>
      <c r="Q572" s="31"/>
    </row>
    <row r="573" spans="1:17" ht="48" x14ac:dyDescent="0.2">
      <c r="A573" s="33" t="s">
        <v>527</v>
      </c>
      <c r="B573" s="27" t="s">
        <v>103</v>
      </c>
      <c r="C573" s="44" t="s">
        <v>528</v>
      </c>
      <c r="D573" s="34" t="s">
        <v>108</v>
      </c>
      <c r="E573" s="38">
        <v>2.0699999999999998</v>
      </c>
      <c r="F573" s="60"/>
      <c r="G573" s="30"/>
      <c r="H573" s="30"/>
      <c r="I573" s="30"/>
      <c r="J573" s="30"/>
      <c r="K573" s="37">
        <f t="shared" si="5"/>
        <v>0</v>
      </c>
      <c r="L573" s="30"/>
      <c r="M573" s="30"/>
      <c r="N573" s="30"/>
      <c r="O573" s="30"/>
      <c r="P573" s="30"/>
      <c r="Q573" s="31"/>
    </row>
    <row r="574" spans="1:17" ht="24" x14ac:dyDescent="0.2">
      <c r="A574" s="33" t="s">
        <v>529</v>
      </c>
      <c r="B574" s="27" t="s">
        <v>103</v>
      </c>
      <c r="C574" s="44" t="s">
        <v>530</v>
      </c>
      <c r="D574" s="34" t="s">
        <v>531</v>
      </c>
      <c r="E574" s="35">
        <v>1</v>
      </c>
      <c r="F574" s="60"/>
      <c r="G574" s="30"/>
      <c r="H574" s="30"/>
      <c r="I574" s="30"/>
      <c r="J574" s="30"/>
      <c r="K574" s="37">
        <f t="shared" si="5"/>
        <v>0</v>
      </c>
      <c r="L574" s="30"/>
      <c r="M574" s="30"/>
      <c r="N574" s="30"/>
      <c r="O574" s="30"/>
      <c r="P574" s="30"/>
      <c r="Q574" s="31"/>
    </row>
    <row r="575" spans="1:17" ht="48" x14ac:dyDescent="0.2">
      <c r="A575" s="33" t="s">
        <v>532</v>
      </c>
      <c r="B575" s="27" t="s">
        <v>103</v>
      </c>
      <c r="C575" s="44" t="s">
        <v>155</v>
      </c>
      <c r="D575" s="34" t="s">
        <v>121</v>
      </c>
      <c r="E575" s="35">
        <v>10</v>
      </c>
      <c r="F575" s="60"/>
      <c r="G575" s="30"/>
      <c r="H575" s="30"/>
      <c r="I575" s="30"/>
      <c r="J575" s="30"/>
      <c r="K575" s="37">
        <f t="shared" si="5"/>
        <v>0</v>
      </c>
      <c r="L575" s="30"/>
      <c r="M575" s="30"/>
      <c r="N575" s="30"/>
      <c r="O575" s="30"/>
      <c r="P575" s="30"/>
      <c r="Q575" s="31"/>
    </row>
    <row r="576" spans="1:17" ht="48" x14ac:dyDescent="0.2">
      <c r="A576" s="33" t="s">
        <v>533</v>
      </c>
      <c r="B576" s="27" t="s">
        <v>103</v>
      </c>
      <c r="C576" s="44" t="s">
        <v>574</v>
      </c>
      <c r="D576" s="34" t="s">
        <v>121</v>
      </c>
      <c r="E576" s="35">
        <v>25</v>
      </c>
      <c r="F576" s="60"/>
      <c r="G576" s="30"/>
      <c r="H576" s="30"/>
      <c r="I576" s="30"/>
      <c r="J576" s="30"/>
      <c r="K576" s="37">
        <f t="shared" si="5"/>
        <v>0</v>
      </c>
      <c r="L576" s="30"/>
      <c r="M576" s="30"/>
      <c r="N576" s="30"/>
      <c r="O576" s="30"/>
      <c r="P576" s="30"/>
      <c r="Q576" s="31"/>
    </row>
    <row r="577" spans="1:17" ht="48" x14ac:dyDescent="0.2">
      <c r="A577" s="33" t="s">
        <v>534</v>
      </c>
      <c r="B577" s="27" t="s">
        <v>103</v>
      </c>
      <c r="C577" s="44" t="s">
        <v>575</v>
      </c>
      <c r="D577" s="34" t="s">
        <v>121</v>
      </c>
      <c r="E577" s="35">
        <v>1</v>
      </c>
      <c r="F577" s="60"/>
      <c r="G577" s="30"/>
      <c r="H577" s="30"/>
      <c r="I577" s="30"/>
      <c r="J577" s="30"/>
      <c r="K577" s="37">
        <f t="shared" si="5"/>
        <v>0</v>
      </c>
      <c r="L577" s="30"/>
      <c r="M577" s="30"/>
      <c r="N577" s="30"/>
      <c r="O577" s="30"/>
      <c r="P577" s="30"/>
      <c r="Q577" s="31"/>
    </row>
    <row r="578" spans="1:17" ht="48" x14ac:dyDescent="0.2">
      <c r="A578" s="33" t="s">
        <v>535</v>
      </c>
      <c r="B578" s="27" t="s">
        <v>103</v>
      </c>
      <c r="C578" s="44" t="s">
        <v>576</v>
      </c>
      <c r="D578" s="34" t="s">
        <v>121</v>
      </c>
      <c r="E578" s="35">
        <v>6</v>
      </c>
      <c r="F578" s="60"/>
      <c r="G578" s="30"/>
      <c r="H578" s="30"/>
      <c r="I578" s="30"/>
      <c r="J578" s="30"/>
      <c r="K578" s="37">
        <f t="shared" si="5"/>
        <v>0</v>
      </c>
      <c r="L578" s="30"/>
      <c r="M578" s="30"/>
      <c r="N578" s="30"/>
      <c r="O578" s="30"/>
      <c r="P578" s="30"/>
      <c r="Q578" s="31"/>
    </row>
    <row r="579" spans="1:17" ht="48" x14ac:dyDescent="0.2">
      <c r="A579" s="33" t="s">
        <v>536</v>
      </c>
      <c r="B579" s="27" t="s">
        <v>103</v>
      </c>
      <c r="C579" s="44" t="s">
        <v>159</v>
      </c>
      <c r="D579" s="34" t="s">
        <v>121</v>
      </c>
      <c r="E579" s="35">
        <v>2</v>
      </c>
      <c r="F579" s="60"/>
      <c r="G579" s="30"/>
      <c r="H579" s="30"/>
      <c r="I579" s="30"/>
      <c r="J579" s="30"/>
      <c r="K579" s="37">
        <f t="shared" si="5"/>
        <v>0</v>
      </c>
      <c r="L579" s="30"/>
      <c r="M579" s="30"/>
      <c r="N579" s="30"/>
      <c r="O579" s="30"/>
      <c r="P579" s="30"/>
      <c r="Q579" s="31"/>
    </row>
    <row r="580" spans="1:17" ht="24" x14ac:dyDescent="0.2">
      <c r="A580" s="33" t="s">
        <v>537</v>
      </c>
      <c r="B580" s="27" t="s">
        <v>103</v>
      </c>
      <c r="C580" s="44" t="s">
        <v>160</v>
      </c>
      <c r="D580" s="34" t="s">
        <v>121</v>
      </c>
      <c r="E580" s="35">
        <v>3</v>
      </c>
      <c r="F580" s="60"/>
      <c r="G580" s="30"/>
      <c r="H580" s="30"/>
      <c r="I580" s="30"/>
      <c r="J580" s="30"/>
      <c r="K580" s="37">
        <f t="shared" si="5"/>
        <v>0</v>
      </c>
      <c r="L580" s="30"/>
      <c r="M580" s="30"/>
      <c r="N580" s="30"/>
      <c r="O580" s="30"/>
      <c r="P580" s="30"/>
      <c r="Q580" s="31"/>
    </row>
    <row r="581" spans="1:17" ht="24" x14ac:dyDescent="0.2">
      <c r="A581" s="33" t="s">
        <v>538</v>
      </c>
      <c r="B581" s="27" t="s">
        <v>103</v>
      </c>
      <c r="C581" s="44" t="s">
        <v>161</v>
      </c>
      <c r="D581" s="34" t="s">
        <v>121</v>
      </c>
      <c r="E581" s="35">
        <v>3</v>
      </c>
      <c r="F581" s="60"/>
      <c r="G581" s="30"/>
      <c r="H581" s="30"/>
      <c r="I581" s="30"/>
      <c r="J581" s="30"/>
      <c r="K581" s="37">
        <f t="shared" si="5"/>
        <v>0</v>
      </c>
      <c r="L581" s="30"/>
      <c r="M581" s="30"/>
      <c r="N581" s="30"/>
      <c r="O581" s="30"/>
      <c r="P581" s="30"/>
      <c r="Q581" s="31"/>
    </row>
    <row r="582" spans="1:17" ht="24" x14ac:dyDescent="0.2">
      <c r="A582" s="33" t="s">
        <v>539</v>
      </c>
      <c r="B582" s="27" t="s">
        <v>103</v>
      </c>
      <c r="C582" s="44" t="s">
        <v>540</v>
      </c>
      <c r="D582" s="34" t="s">
        <v>130</v>
      </c>
      <c r="E582" s="38">
        <v>0.10539999999999999</v>
      </c>
      <c r="F582" s="60"/>
      <c r="G582" s="30"/>
      <c r="H582" s="30"/>
      <c r="I582" s="30"/>
      <c r="J582" s="30"/>
      <c r="K582" s="37">
        <f t="shared" si="5"/>
        <v>0</v>
      </c>
      <c r="L582" s="30"/>
      <c r="M582" s="30"/>
      <c r="N582" s="30"/>
      <c r="O582" s="30"/>
      <c r="P582" s="30"/>
      <c r="Q582" s="31"/>
    </row>
    <row r="583" spans="1:17" ht="24" x14ac:dyDescent="0.2">
      <c r="A583" s="33" t="s">
        <v>541</v>
      </c>
      <c r="B583" s="27" t="s">
        <v>103</v>
      </c>
      <c r="C583" s="44" t="s">
        <v>542</v>
      </c>
      <c r="D583" s="34" t="s">
        <v>108</v>
      </c>
      <c r="E583" s="35">
        <v>17.7</v>
      </c>
      <c r="F583" s="60"/>
      <c r="G583" s="30"/>
      <c r="H583" s="30"/>
      <c r="I583" s="30"/>
      <c r="J583" s="30"/>
      <c r="K583" s="37">
        <f t="shared" si="5"/>
        <v>0</v>
      </c>
      <c r="L583" s="30"/>
      <c r="M583" s="30"/>
      <c r="N583" s="30"/>
      <c r="O583" s="30"/>
      <c r="P583" s="30"/>
      <c r="Q583" s="31"/>
    </row>
    <row r="584" spans="1:17" ht="24" x14ac:dyDescent="0.2">
      <c r="A584" s="33" t="s">
        <v>543</v>
      </c>
      <c r="B584" s="27" t="s">
        <v>103</v>
      </c>
      <c r="C584" s="44" t="s">
        <v>544</v>
      </c>
      <c r="D584" s="34" t="s">
        <v>105</v>
      </c>
      <c r="E584" s="35">
        <v>8.6999999999999994E-3</v>
      </c>
      <c r="F584" s="60"/>
      <c r="G584" s="30"/>
      <c r="H584" s="30"/>
      <c r="I584" s="30"/>
      <c r="J584" s="30"/>
      <c r="K584" s="37">
        <f t="shared" si="5"/>
        <v>0</v>
      </c>
      <c r="L584" s="30"/>
      <c r="M584" s="30"/>
      <c r="N584" s="30"/>
      <c r="O584" s="30"/>
      <c r="P584" s="30"/>
      <c r="Q584" s="31"/>
    </row>
    <row r="585" spans="1:17" ht="24" x14ac:dyDescent="0.2">
      <c r="A585" s="33" t="s">
        <v>545</v>
      </c>
      <c r="B585" s="27" t="s">
        <v>103</v>
      </c>
      <c r="C585" s="44" t="s">
        <v>546</v>
      </c>
      <c r="D585" s="34" t="s">
        <v>145</v>
      </c>
      <c r="E585" s="38">
        <v>4.9489999999999998</v>
      </c>
      <c r="F585" s="60"/>
      <c r="G585" s="30"/>
      <c r="H585" s="30"/>
      <c r="I585" s="30"/>
      <c r="J585" s="30"/>
      <c r="K585" s="37">
        <f t="shared" si="5"/>
        <v>0</v>
      </c>
      <c r="L585" s="30"/>
      <c r="M585" s="30"/>
      <c r="N585" s="30"/>
      <c r="O585" s="30"/>
      <c r="P585" s="30"/>
      <c r="Q585" s="31"/>
    </row>
    <row r="586" spans="1:17" ht="72" x14ac:dyDescent="0.2">
      <c r="A586" s="33" t="s">
        <v>547</v>
      </c>
      <c r="B586" s="27" t="s">
        <v>103</v>
      </c>
      <c r="C586" s="44" t="s">
        <v>548</v>
      </c>
      <c r="D586" s="34" t="s">
        <v>531</v>
      </c>
      <c r="E586" s="35">
        <v>1</v>
      </c>
      <c r="F586" s="60"/>
      <c r="G586" s="30"/>
      <c r="H586" s="30"/>
      <c r="I586" s="30"/>
      <c r="J586" s="30"/>
      <c r="K586" s="37">
        <f t="shared" si="5"/>
        <v>0</v>
      </c>
      <c r="L586" s="30"/>
      <c r="M586" s="30"/>
      <c r="N586" s="30"/>
      <c r="O586" s="30"/>
      <c r="P586" s="30"/>
      <c r="Q586" s="31"/>
    </row>
    <row r="587" spans="1:17" ht="48" x14ac:dyDescent="0.2">
      <c r="A587" s="33" t="s">
        <v>549</v>
      </c>
      <c r="B587" s="27" t="s">
        <v>103</v>
      </c>
      <c r="C587" s="44" t="s">
        <v>318</v>
      </c>
      <c r="D587" s="34" t="s">
        <v>121</v>
      </c>
      <c r="E587" s="35">
        <v>1</v>
      </c>
      <c r="F587" s="60"/>
      <c r="G587" s="30"/>
      <c r="H587" s="30"/>
      <c r="I587" s="30"/>
      <c r="J587" s="30"/>
      <c r="K587" s="37">
        <f t="shared" si="5"/>
        <v>0</v>
      </c>
      <c r="L587" s="30"/>
      <c r="M587" s="30"/>
      <c r="N587" s="30"/>
      <c r="O587" s="30"/>
      <c r="P587" s="30"/>
      <c r="Q587" s="31"/>
    </row>
    <row r="588" spans="1:17" ht="36" x14ac:dyDescent="0.2">
      <c r="A588" s="33" t="s">
        <v>550</v>
      </c>
      <c r="B588" s="27" t="s">
        <v>103</v>
      </c>
      <c r="C588" s="44" t="s">
        <v>107</v>
      </c>
      <c r="D588" s="34" t="s">
        <v>108</v>
      </c>
      <c r="E588" s="35">
        <v>1.6</v>
      </c>
      <c r="F588" s="60"/>
      <c r="G588" s="30"/>
      <c r="H588" s="30"/>
      <c r="I588" s="30"/>
      <c r="J588" s="30"/>
      <c r="K588" s="37">
        <f t="shared" si="5"/>
        <v>0</v>
      </c>
      <c r="L588" s="30"/>
      <c r="M588" s="30"/>
      <c r="N588" s="30"/>
      <c r="O588" s="30"/>
      <c r="P588" s="30"/>
      <c r="Q588" s="31"/>
    </row>
    <row r="589" spans="1:17" ht="24" x14ac:dyDescent="0.2">
      <c r="A589" s="33" t="s">
        <v>551</v>
      </c>
      <c r="B589" s="27" t="s">
        <v>103</v>
      </c>
      <c r="C589" s="44" t="s">
        <v>552</v>
      </c>
      <c r="D589" s="34" t="s">
        <v>108</v>
      </c>
      <c r="E589" s="35">
        <v>1.86</v>
      </c>
      <c r="F589" s="60"/>
      <c r="G589" s="30"/>
      <c r="H589" s="30"/>
      <c r="I589" s="30"/>
      <c r="J589" s="30"/>
      <c r="K589" s="37">
        <f t="shared" si="5"/>
        <v>0</v>
      </c>
      <c r="L589" s="30"/>
      <c r="M589" s="30"/>
      <c r="N589" s="30"/>
      <c r="O589" s="30"/>
      <c r="P589" s="30"/>
      <c r="Q589" s="31"/>
    </row>
    <row r="590" spans="1:17" ht="15" x14ac:dyDescent="0.2">
      <c r="A590" s="65" t="s">
        <v>150</v>
      </c>
      <c r="B590" s="64"/>
      <c r="C590" s="64"/>
      <c r="D590" s="64"/>
      <c r="E590" s="64"/>
      <c r="F590" s="64"/>
      <c r="G590" s="64"/>
      <c r="H590" s="64"/>
      <c r="I590" s="64"/>
      <c r="J590" s="64"/>
      <c r="K590" s="30">
        <f>SUM(K563:K589)</f>
        <v>0</v>
      </c>
      <c r="L590" s="30"/>
      <c r="M590" s="30"/>
      <c r="N590" s="30"/>
      <c r="O590" s="30"/>
      <c r="P590" s="30"/>
      <c r="Q590" s="31"/>
    </row>
    <row r="591" spans="1:17" x14ac:dyDescent="0.2">
      <c r="A591" s="66" t="s">
        <v>555</v>
      </c>
      <c r="B591" s="67"/>
      <c r="C591" s="67"/>
      <c r="D591" s="53"/>
      <c r="E591" s="53"/>
      <c r="F591" s="53"/>
      <c r="G591" s="53"/>
      <c r="H591" s="53"/>
      <c r="I591" s="53"/>
      <c r="J591" s="54"/>
      <c r="K591" s="55">
        <v>0</v>
      </c>
      <c r="L591" s="30"/>
      <c r="M591" s="30"/>
      <c r="N591" s="30"/>
      <c r="O591" s="36"/>
      <c r="P591" s="30"/>
      <c r="Q591" s="36"/>
    </row>
    <row r="592" spans="1:17" ht="14.45" customHeight="1" x14ac:dyDescent="0.2">
      <c r="A592" s="68" t="s">
        <v>577</v>
      </c>
      <c r="B592" s="69"/>
      <c r="C592" s="69"/>
      <c r="D592" s="69"/>
      <c r="E592" s="69"/>
      <c r="F592" s="56"/>
      <c r="G592" s="56"/>
      <c r="H592" s="56"/>
      <c r="I592" s="56"/>
      <c r="J592" s="57"/>
      <c r="K592" s="58">
        <f>ROUND(K590*K591,0)</f>
        <v>0</v>
      </c>
      <c r="L592" s="59"/>
      <c r="M592" s="59"/>
      <c r="N592" s="59"/>
      <c r="O592" s="60"/>
      <c r="P592" s="59"/>
      <c r="Q592" s="60"/>
    </row>
    <row r="593" spans="1:17" ht="14.45" customHeight="1" x14ac:dyDescent="0.25">
      <c r="A593" s="72" t="s">
        <v>151</v>
      </c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</row>
    <row r="594" spans="1:17" ht="14.45" customHeight="1" x14ac:dyDescent="0.2">
      <c r="A594" s="63" t="s">
        <v>93</v>
      </c>
      <c r="B594" s="64"/>
      <c r="C594" s="64"/>
      <c r="D594" s="64"/>
      <c r="E594" s="64"/>
      <c r="F594" s="64"/>
      <c r="G594" s="64"/>
      <c r="H594" s="64"/>
      <c r="I594" s="64"/>
      <c r="J594" s="64"/>
      <c r="K594" s="62">
        <f>ROUND(K592+K561,0)</f>
        <v>0</v>
      </c>
      <c r="L594" s="30"/>
      <c r="M594" s="30"/>
      <c r="N594" s="30"/>
      <c r="O594" s="30"/>
      <c r="P594" s="29">
        <v>96.92</v>
      </c>
      <c r="Q594" s="31"/>
    </row>
    <row r="595" spans="1:17" ht="14.45" customHeight="1" x14ac:dyDescent="0.2">
      <c r="A595" s="63" t="s">
        <v>152</v>
      </c>
      <c r="B595" s="64"/>
      <c r="C595" s="64"/>
      <c r="D595" s="64"/>
      <c r="E595" s="64"/>
      <c r="F595" s="64"/>
      <c r="G595" s="64"/>
      <c r="H595" s="64"/>
      <c r="I595" s="64"/>
      <c r="J595" s="64"/>
      <c r="K595" s="39">
        <f>K594*0.2</f>
        <v>0</v>
      </c>
      <c r="L595" s="30"/>
      <c r="M595" s="30"/>
      <c r="N595" s="30"/>
      <c r="O595" s="30"/>
      <c r="P595" s="30"/>
      <c r="Q595" s="31"/>
    </row>
    <row r="596" spans="1:17" ht="14.45" customHeight="1" x14ac:dyDescent="0.2">
      <c r="A596" s="65" t="s">
        <v>153</v>
      </c>
      <c r="B596" s="64"/>
      <c r="C596" s="64"/>
      <c r="D596" s="64"/>
      <c r="E596" s="64"/>
      <c r="F596" s="64"/>
      <c r="G596" s="64"/>
      <c r="H596" s="64"/>
      <c r="I596" s="64"/>
      <c r="J596" s="64"/>
      <c r="K596" s="40">
        <f>K594+K595</f>
        <v>0</v>
      </c>
      <c r="L596" s="30"/>
      <c r="M596" s="30"/>
      <c r="N596" s="30"/>
      <c r="O596" s="30"/>
      <c r="P596" s="36">
        <v>96.92</v>
      </c>
      <c r="Q596" s="31"/>
    </row>
  </sheetData>
  <mergeCells count="371">
    <mergeCell ref="A594:J594"/>
    <mergeCell ref="A595:J595"/>
    <mergeCell ref="A596:J596"/>
    <mergeCell ref="A592:E592"/>
    <mergeCell ref="A593:Q593"/>
    <mergeCell ref="A535:Q535"/>
    <mergeCell ref="A543:Q543"/>
    <mergeCell ref="A557:J557"/>
    <mergeCell ref="A558:J558"/>
    <mergeCell ref="A559:J559"/>
    <mergeCell ref="A552:J552"/>
    <mergeCell ref="A553:J553"/>
    <mergeCell ref="A554:J554"/>
    <mergeCell ref="A555:J555"/>
    <mergeCell ref="A556:J556"/>
    <mergeCell ref="Q502:Q504"/>
    <mergeCell ref="F503:F504"/>
    <mergeCell ref="G503:I503"/>
    <mergeCell ref="J503:J504"/>
    <mergeCell ref="K503:K504"/>
    <mergeCell ref="L503:N503"/>
    <mergeCell ref="A506:Q506"/>
    <mergeCell ref="A507:Q507"/>
    <mergeCell ref="A510:Q510"/>
    <mergeCell ref="A502:A504"/>
    <mergeCell ref="B502:B504"/>
    <mergeCell ref="C502:C504"/>
    <mergeCell ref="D502:D504"/>
    <mergeCell ref="E502:E504"/>
    <mergeCell ref="F502:I502"/>
    <mergeCell ref="J502:N502"/>
    <mergeCell ref="O502:O504"/>
    <mergeCell ref="P502:P504"/>
    <mergeCell ref="A484:C484"/>
    <mergeCell ref="A488:J488"/>
    <mergeCell ref="A489:J489"/>
    <mergeCell ref="A485:E485"/>
    <mergeCell ref="A486:Q486"/>
    <mergeCell ref="A487:J487"/>
    <mergeCell ref="D494:O494"/>
    <mergeCell ref="D497:Q497"/>
    <mergeCell ref="J498:K498"/>
    <mergeCell ref="A483:J483"/>
    <mergeCell ref="A466:J466"/>
    <mergeCell ref="A467:J467"/>
    <mergeCell ref="A468:J468"/>
    <mergeCell ref="A469:J469"/>
    <mergeCell ref="A470:J470"/>
    <mergeCell ref="A471:C471"/>
    <mergeCell ref="A472:E472"/>
    <mergeCell ref="A473:Q473"/>
    <mergeCell ref="A461:J461"/>
    <mergeCell ref="A462:J462"/>
    <mergeCell ref="A463:J463"/>
    <mergeCell ref="A464:J464"/>
    <mergeCell ref="A465:J465"/>
    <mergeCell ref="A452:Q452"/>
    <mergeCell ref="A459:J459"/>
    <mergeCell ref="A460:J460"/>
    <mergeCell ref="A450:C450"/>
    <mergeCell ref="A451:E451"/>
    <mergeCell ref="A434:Q434"/>
    <mergeCell ref="A445:J445"/>
    <mergeCell ref="A446:J446"/>
    <mergeCell ref="A447:J447"/>
    <mergeCell ref="A448:J448"/>
    <mergeCell ref="A449:J449"/>
    <mergeCell ref="A441:J441"/>
    <mergeCell ref="A442:J442"/>
    <mergeCell ref="A443:J443"/>
    <mergeCell ref="A444:J444"/>
    <mergeCell ref="A439:J439"/>
    <mergeCell ref="A440:J440"/>
    <mergeCell ref="D422:O422"/>
    <mergeCell ref="D425:Q425"/>
    <mergeCell ref="A430:A432"/>
    <mergeCell ref="B430:B432"/>
    <mergeCell ref="C430:C432"/>
    <mergeCell ref="D430:D432"/>
    <mergeCell ref="E430:E432"/>
    <mergeCell ref="F430:I430"/>
    <mergeCell ref="J430:N430"/>
    <mergeCell ref="O430:O432"/>
    <mergeCell ref="P430:P432"/>
    <mergeCell ref="Q430:Q432"/>
    <mergeCell ref="F431:F432"/>
    <mergeCell ref="G431:I431"/>
    <mergeCell ref="J426:K426"/>
    <mergeCell ref="J431:J432"/>
    <mergeCell ref="K431:K432"/>
    <mergeCell ref="L431:N431"/>
    <mergeCell ref="A386:E386"/>
    <mergeCell ref="A415:J415"/>
    <mergeCell ref="A416:J416"/>
    <mergeCell ref="A387:Q387"/>
    <mergeCell ref="A411:J411"/>
    <mergeCell ref="A412:C412"/>
    <mergeCell ref="A413:E413"/>
    <mergeCell ref="A414:Q414"/>
    <mergeCell ref="A417:J417"/>
    <mergeCell ref="A382:J382"/>
    <mergeCell ref="A383:J383"/>
    <mergeCell ref="A384:J384"/>
    <mergeCell ref="A377:J377"/>
    <mergeCell ref="A378:J378"/>
    <mergeCell ref="A379:J379"/>
    <mergeCell ref="A380:J380"/>
    <mergeCell ref="A381:J381"/>
    <mergeCell ref="A385:C385"/>
    <mergeCell ref="A353:C353"/>
    <mergeCell ref="A354:E354"/>
    <mergeCell ref="A375:J375"/>
    <mergeCell ref="A376:J376"/>
    <mergeCell ref="A355:Q355"/>
    <mergeCell ref="A356:Q356"/>
    <mergeCell ref="A360:Q360"/>
    <mergeCell ref="A363:Q363"/>
    <mergeCell ref="A367:Q367"/>
    <mergeCell ref="A371:Q371"/>
    <mergeCell ref="A373:J373"/>
    <mergeCell ref="A374:J374"/>
    <mergeCell ref="A337:Q337"/>
    <mergeCell ref="A350:J350"/>
    <mergeCell ref="A351:J351"/>
    <mergeCell ref="A352:J352"/>
    <mergeCell ref="A346:J346"/>
    <mergeCell ref="A347:J347"/>
    <mergeCell ref="A348:J348"/>
    <mergeCell ref="A349:J349"/>
    <mergeCell ref="A342:J342"/>
    <mergeCell ref="A343:J343"/>
    <mergeCell ref="A344:J344"/>
    <mergeCell ref="A345:J345"/>
    <mergeCell ref="D325:O325"/>
    <mergeCell ref="D328:Q328"/>
    <mergeCell ref="J329:K329"/>
    <mergeCell ref="A333:A335"/>
    <mergeCell ref="B333:B335"/>
    <mergeCell ref="C333:C335"/>
    <mergeCell ref="D333:D335"/>
    <mergeCell ref="E333:E335"/>
    <mergeCell ref="F333:I333"/>
    <mergeCell ref="J333:N333"/>
    <mergeCell ref="O333:O335"/>
    <mergeCell ref="P333:P335"/>
    <mergeCell ref="Q333:Q335"/>
    <mergeCell ref="F334:F335"/>
    <mergeCell ref="G334:I334"/>
    <mergeCell ref="J334:J335"/>
    <mergeCell ref="K334:K335"/>
    <mergeCell ref="L334:N334"/>
    <mergeCell ref="A293:C293"/>
    <mergeCell ref="A294:J294"/>
    <mergeCell ref="A295:Q295"/>
    <mergeCell ref="A318:J318"/>
    <mergeCell ref="A319:J319"/>
    <mergeCell ref="A320:J320"/>
    <mergeCell ref="A314:J314"/>
    <mergeCell ref="A315:C315"/>
    <mergeCell ref="A316:E316"/>
    <mergeCell ref="A317:Q317"/>
    <mergeCell ref="A289:J289"/>
    <mergeCell ref="A290:J290"/>
    <mergeCell ref="A284:J284"/>
    <mergeCell ref="A285:J285"/>
    <mergeCell ref="A286:J286"/>
    <mergeCell ref="A287:J287"/>
    <mergeCell ref="A288:J288"/>
    <mergeCell ref="A291:J291"/>
    <mergeCell ref="A292:J292"/>
    <mergeCell ref="A281:J281"/>
    <mergeCell ref="A282:J282"/>
    <mergeCell ref="A283:J283"/>
    <mergeCell ref="A273:Q273"/>
    <mergeCell ref="A275:Q275"/>
    <mergeCell ref="A277:Q277"/>
    <mergeCell ref="A270:C270"/>
    <mergeCell ref="A271:J271"/>
    <mergeCell ref="A272:Q272"/>
    <mergeCell ref="A279:Q279"/>
    <mergeCell ref="A265:J265"/>
    <mergeCell ref="A266:J266"/>
    <mergeCell ref="A267:J267"/>
    <mergeCell ref="A268:J268"/>
    <mergeCell ref="A269:J269"/>
    <mergeCell ref="A260:J260"/>
    <mergeCell ref="A261:J261"/>
    <mergeCell ref="A262:J262"/>
    <mergeCell ref="A263:J263"/>
    <mergeCell ref="A264:J264"/>
    <mergeCell ref="A254:J254"/>
    <mergeCell ref="A255:Q255"/>
    <mergeCell ref="A256:Q256"/>
    <mergeCell ref="A258:J258"/>
    <mergeCell ref="A259:J259"/>
    <mergeCell ref="A249:J249"/>
    <mergeCell ref="A250:J250"/>
    <mergeCell ref="A251:J251"/>
    <mergeCell ref="A252:J252"/>
    <mergeCell ref="A253:C253"/>
    <mergeCell ref="A244:J244"/>
    <mergeCell ref="A245:J245"/>
    <mergeCell ref="A246:J246"/>
    <mergeCell ref="A247:J247"/>
    <mergeCell ref="A248:J248"/>
    <mergeCell ref="A234:Q234"/>
    <mergeCell ref="A236:Q236"/>
    <mergeCell ref="A243:J243"/>
    <mergeCell ref="A239:Q239"/>
    <mergeCell ref="A241:J241"/>
    <mergeCell ref="A242:J242"/>
    <mergeCell ref="A224:J224"/>
    <mergeCell ref="A225:J225"/>
    <mergeCell ref="A226:J226"/>
    <mergeCell ref="A227:J227"/>
    <mergeCell ref="A228:J228"/>
    <mergeCell ref="A229:C229"/>
    <mergeCell ref="A230:E230"/>
    <mergeCell ref="A231:Q231"/>
    <mergeCell ref="A232:Q232"/>
    <mergeCell ref="A210:Q210"/>
    <mergeCell ref="D201:Q201"/>
    <mergeCell ref="J202:K202"/>
    <mergeCell ref="P206:P208"/>
    <mergeCell ref="Q206:Q208"/>
    <mergeCell ref="A211:Q211"/>
    <mergeCell ref="A222:J222"/>
    <mergeCell ref="A223:J223"/>
    <mergeCell ref="A213:Q213"/>
    <mergeCell ref="A218:J218"/>
    <mergeCell ref="A219:J219"/>
    <mergeCell ref="A220:J220"/>
    <mergeCell ref="A221:J221"/>
    <mergeCell ref="A191:J191"/>
    <mergeCell ref="A193:J193"/>
    <mergeCell ref="A190:Q190"/>
    <mergeCell ref="A192:J192"/>
    <mergeCell ref="D198:O198"/>
    <mergeCell ref="A206:A208"/>
    <mergeCell ref="B206:B208"/>
    <mergeCell ref="C206:C208"/>
    <mergeCell ref="D206:D208"/>
    <mergeCell ref="E206:E208"/>
    <mergeCell ref="F206:I206"/>
    <mergeCell ref="J206:N206"/>
    <mergeCell ref="O206:O208"/>
    <mergeCell ref="F207:F208"/>
    <mergeCell ref="G207:I207"/>
    <mergeCell ref="J207:J208"/>
    <mergeCell ref="K207:K208"/>
    <mergeCell ref="L207:N207"/>
    <mergeCell ref="A144:J144"/>
    <mergeCell ref="A187:J187"/>
    <mergeCell ref="A189:J189"/>
    <mergeCell ref="A159:J159"/>
    <mergeCell ref="A160:J160"/>
    <mergeCell ref="A161:J161"/>
    <mergeCell ref="A162:J162"/>
    <mergeCell ref="A165:Q165"/>
    <mergeCell ref="A188:C188"/>
    <mergeCell ref="A38:J38"/>
    <mergeCell ref="A76:J76"/>
    <mergeCell ref="A80:J80"/>
    <mergeCell ref="A81:J81"/>
    <mergeCell ref="A2:Q2"/>
    <mergeCell ref="D11:Q11"/>
    <mergeCell ref="J12:K12"/>
    <mergeCell ref="D8:O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51:Q51"/>
    <mergeCell ref="Q16:Q18"/>
    <mergeCell ref="F17:F18"/>
    <mergeCell ref="G17:I17"/>
    <mergeCell ref="J17:J18"/>
    <mergeCell ref="K17:K18"/>
    <mergeCell ref="L17:N17"/>
    <mergeCell ref="A20:Q20"/>
    <mergeCell ref="A32:Q32"/>
    <mergeCell ref="A37:J37"/>
    <mergeCell ref="A16:A18"/>
    <mergeCell ref="B16:B18"/>
    <mergeCell ref="C16:C18"/>
    <mergeCell ref="D16:D18"/>
    <mergeCell ref="E16:E18"/>
    <mergeCell ref="F16:I16"/>
    <mergeCell ref="J16:N16"/>
    <mergeCell ref="O16:O18"/>
    <mergeCell ref="P16:P18"/>
    <mergeCell ref="A49:C49"/>
    <mergeCell ref="A50:E50"/>
    <mergeCell ref="A77:C77"/>
    <mergeCell ref="A78:E78"/>
    <mergeCell ref="A79:Q79"/>
    <mergeCell ref="A82:J82"/>
    <mergeCell ref="A95:A97"/>
    <mergeCell ref="B95:B97"/>
    <mergeCell ref="C95:C97"/>
    <mergeCell ref="D95:D97"/>
    <mergeCell ref="E95:E97"/>
    <mergeCell ref="F95:I95"/>
    <mergeCell ref="J95:N95"/>
    <mergeCell ref="O95:O97"/>
    <mergeCell ref="P95:P97"/>
    <mergeCell ref="Q95:Q97"/>
    <mergeCell ref="F96:F97"/>
    <mergeCell ref="G96:I96"/>
    <mergeCell ref="J96:J97"/>
    <mergeCell ref="K96:K97"/>
    <mergeCell ref="L96:N96"/>
    <mergeCell ref="D87:O87"/>
    <mergeCell ref="D90:Q90"/>
    <mergeCell ref="J91:K91"/>
    <mergeCell ref="A99:Q99"/>
    <mergeCell ref="A102:J102"/>
    <mergeCell ref="A103:J103"/>
    <mergeCell ref="A104:J104"/>
    <mergeCell ref="A105:J105"/>
    <mergeCell ref="A106:J106"/>
    <mergeCell ref="A115:C115"/>
    <mergeCell ref="A116:E116"/>
    <mergeCell ref="A117:Q117"/>
    <mergeCell ref="A107:J107"/>
    <mergeCell ref="A108:J108"/>
    <mergeCell ref="A109:J109"/>
    <mergeCell ref="A110:J110"/>
    <mergeCell ref="A111:J111"/>
    <mergeCell ref="A112:J112"/>
    <mergeCell ref="A113:J113"/>
    <mergeCell ref="A114:J114"/>
    <mergeCell ref="A131:J131"/>
    <mergeCell ref="A132:J132"/>
    <mergeCell ref="A133:J133"/>
    <mergeCell ref="A145:C145"/>
    <mergeCell ref="A146:E146"/>
    <mergeCell ref="A147:Q147"/>
    <mergeCell ref="A153:J153"/>
    <mergeCell ref="A163:C163"/>
    <mergeCell ref="A164:E164"/>
    <mergeCell ref="A139:J139"/>
    <mergeCell ref="A140:J140"/>
    <mergeCell ref="A141:J141"/>
    <mergeCell ref="A142:J142"/>
    <mergeCell ref="A143:J143"/>
    <mergeCell ref="A134:J134"/>
    <mergeCell ref="A135:J135"/>
    <mergeCell ref="A136:J136"/>
    <mergeCell ref="A137:J137"/>
    <mergeCell ref="A138:J138"/>
    <mergeCell ref="A154:J154"/>
    <mergeCell ref="A155:J155"/>
    <mergeCell ref="A156:J156"/>
    <mergeCell ref="A157:J157"/>
    <mergeCell ref="A158:J158"/>
    <mergeCell ref="A548:J548"/>
    <mergeCell ref="A549:J549"/>
    <mergeCell ref="A550:J550"/>
    <mergeCell ref="A551:J551"/>
    <mergeCell ref="A560:C560"/>
    <mergeCell ref="A561:E561"/>
    <mergeCell ref="A562:Q562"/>
    <mergeCell ref="A590:J590"/>
    <mergeCell ref="A591:C591"/>
  </mergeCells>
  <pageMargins left="0.23622047244094491" right="0" top="0.51181102362204722" bottom="0.43307086614173229" header="0.31496062992125984" footer="0.23622047244094491"/>
  <pageSetup paperSize="9" scale="87" fitToHeight="0" orientation="landscape" r:id="rId1"/>
  <headerFooter alignWithMargins="0">
    <oddHeader>&amp;LГРАНД-Смета 2020&amp;C06.10.2020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ЛСР </vt:lpstr>
      <vt:lpstr>'ЛСР '!Print_Titles</vt:lpstr>
      <vt:lpstr>'ЛСР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2018-11-22T12:56:26Z</cp:lastPrinted>
  <dcterms:created xsi:type="dcterms:W3CDTF">2012-09-25T04:33:48Z</dcterms:created>
  <dcterms:modified xsi:type="dcterms:W3CDTF">2020-10-13T12:40:03Z</dcterms:modified>
</cp:coreProperties>
</file>