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ТЕНДЕРЫ\Отборы 2021 года\10-2021 Ремонт в раздевалках МХЛ\Документация для участников\Приложение к Форме № 6 - ЛСР\"/>
    </mc:Choice>
  </mc:AlternateContent>
  <xr:revisionPtr revIDLastSave="0" documentId="13_ncr:1_{04E3BF2D-65DC-4BC5-BFCC-06067EC22F8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2-01-05" sheetId="4" r:id="rId1"/>
  </sheets>
  <definedNames>
    <definedName name="_xlnm._FilterDatabase" localSheetId="0" hidden="1">'02-01-05'!$A$17:$Q$108</definedName>
    <definedName name="_xlnm.Print_Titles" localSheetId="0">'02-01-05'!$25:$25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5" i="4" l="1"/>
  <c r="J96" i="4" s="1"/>
  <c r="J103" i="4"/>
  <c r="J102" i="4"/>
  <c r="J101" i="4"/>
  <c r="J100" i="4"/>
  <c r="J99" i="4"/>
  <c r="J98" i="4"/>
  <c r="J49" i="4"/>
  <c r="J18" i="4"/>
  <c r="J104" i="4" l="1"/>
  <c r="J106" i="4" s="1"/>
  <c r="J107" i="4" l="1"/>
  <c r="J108" i="4" s="1"/>
</calcChain>
</file>

<file path=xl/sharedStrings.xml><?xml version="1.0" encoding="utf-8"?>
<sst xmlns="http://schemas.openxmlformats.org/spreadsheetml/2006/main" count="283" uniqueCount="222">
  <si>
    <t>СОГЛАСОВАНО:</t>
  </si>
  <si>
    <t>УТВЕРЖДАЮ:</t>
  </si>
  <si>
    <t>_________________</t>
  </si>
  <si>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</si>
  <si>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</si>
  <si>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</si>
  <si>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</si>
  <si>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</si>
  <si>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</si>
  <si>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</si>
  <si>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</si>
  <si>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</si>
  <si>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</si>
  <si>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</si>
  <si>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</si>
  <si>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</si>
  <si>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</si>
  <si>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</si>
  <si>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</si>
  <si>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</si>
  <si>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</si>
  <si>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</si>
  <si>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</si>
  <si>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t>" _____ " ________________ 2021 г.</t>
  </si>
  <si>
    <t>"____" ______________2021 г.</t>
  </si>
  <si>
    <t>Хоккейный клуб  "Авангард"-МХЛ, Омская область, г. Омск,Советский АО, пр. Мира 1-б</t>
  </si>
  <si>
    <r>
      <t xml:space="preserve">ЛОКАЛЬНЫЙ СМЕТНЫЙ РАСЧЕТ № </t>
    </r>
    <r>
      <rPr>
        <sz val="10"/>
        <rFont val="Arial"/>
        <family val="2"/>
        <charset val="204"/>
      </rPr>
      <t>02-01-05</t>
    </r>
  </si>
  <si>
    <t>Основание: 2020-ХК АВАНГАРД-МХЛ-ПТ</t>
  </si>
  <si>
    <t>Сметная стоимость _______________________________________________________________________________________________</t>
  </si>
  <si>
    <t>Раздел 1. Демонтажные работы</t>
  </si>
  <si>
    <t>1</t>
  </si>
  <si>
    <t>ФЕРр65-1-2</t>
  </si>
  <si>
    <t>100 м</t>
  </si>
  <si>
    <r>
      <t>Разборка трубопроводов из водогазопроводных труб диаметром: до 63 мм</t>
    </r>
    <r>
      <rPr>
        <i/>
        <sz val="7"/>
        <rFont val="Arial"/>
        <family val="2"/>
        <charset val="204"/>
      </rPr>
      <t xml:space="preserve">
НР (538 руб.): 74% от ФОТ
СП (364 руб.): 50% от ФОТ</t>
    </r>
  </si>
  <si>
    <r>
      <t>1,218</t>
    </r>
    <r>
      <rPr>
        <i/>
        <sz val="6"/>
        <rFont val="Arial"/>
        <family val="2"/>
        <charset val="204"/>
      </rPr>
      <t xml:space="preserve">
(2,8+63+22+34) / 100</t>
    </r>
  </si>
  <si>
    <t>2</t>
  </si>
  <si>
    <t>ФЕРр65-1-3</t>
  </si>
  <si>
    <r>
      <t>Разборка трубопроводов из водогазопроводных труб диаметром: до 100 мм</t>
    </r>
    <r>
      <rPr>
        <i/>
        <sz val="7"/>
        <rFont val="Arial"/>
        <family val="2"/>
        <charset val="204"/>
      </rPr>
      <t xml:space="preserve">
НР (158 руб.): 74% от ФОТ
СП (107 руб.): 50% от ФОТ</t>
    </r>
  </si>
  <si>
    <r>
      <t>0,28</t>
    </r>
    <r>
      <rPr>
        <i/>
        <sz val="6"/>
        <rFont val="Arial"/>
        <family val="2"/>
        <charset val="204"/>
      </rPr>
      <t xml:space="preserve">
28 / 100</t>
    </r>
  </si>
  <si>
    <t>3</t>
  </si>
  <si>
    <t>ФЕРм12-08-005-01</t>
  </si>
  <si>
    <t>100 шт</t>
  </si>
  <si>
    <r>
      <t>ДЕМОНТАЖ/ Оросители, насадки установок водяного и пенного пожаротушения: спринклерные</t>
    </r>
    <r>
      <rPr>
        <i/>
        <sz val="7"/>
        <rFont val="Arial"/>
        <family val="2"/>
        <charset val="204"/>
      </rPr>
      <t xml:space="preserve">
НР (59 руб.): 80% от ФОТ
СП (44 руб.): 60% от ФОТ</t>
    </r>
  </si>
  <si>
    <r>
      <t>0,52</t>
    </r>
    <r>
      <rPr>
        <i/>
        <sz val="6"/>
        <rFont val="Arial"/>
        <family val="2"/>
        <charset val="204"/>
      </rPr>
      <t xml:space="preserve">
52 / 100</t>
    </r>
  </si>
  <si>
    <t>4</t>
  </si>
  <si>
    <t>ФЕР16-07-001-01</t>
  </si>
  <si>
    <t>шт</t>
  </si>
  <si>
    <r>
      <t>ДЕМОНТАЖ  кранов пожарных диаметром 50 мм</t>
    </r>
    <r>
      <rPr>
        <i/>
        <sz val="7"/>
        <rFont val="Arial"/>
        <family val="2"/>
        <charset val="204"/>
      </rPr>
      <t xml:space="preserve">
НР (6 руб.): 128%*0.9 от ФОТ
СП (4 руб.): 83%*0.85 от ФОТ</t>
    </r>
  </si>
  <si>
    <t>5</t>
  </si>
  <si>
    <t>ФЕР10-01-059-01</t>
  </si>
  <si>
    <r>
      <t>ДЕМОНТАЖ ПОЖАРНОГО ШКАФА /Установка столов, шкафов под мойки, холодильных шкафов и др.</t>
    </r>
    <r>
      <rPr>
        <i/>
        <sz val="7"/>
        <rFont val="Arial"/>
        <family val="2"/>
        <charset val="204"/>
      </rPr>
      <t xml:space="preserve">
НР (7 руб.): 118%*0.9 от ФОТ
СП (4 руб.): 63%*0.85 от ФОТ</t>
    </r>
  </si>
  <si>
    <r>
      <t>0,01</t>
    </r>
    <r>
      <rPr>
        <i/>
        <sz val="6"/>
        <rFont val="Arial"/>
        <family val="2"/>
        <charset val="204"/>
      </rPr>
      <t xml:space="preserve">
1 / 100</t>
    </r>
  </si>
  <si>
    <t>6</t>
  </si>
  <si>
    <t>ФЕРр69-9-1</t>
  </si>
  <si>
    <t>100 т</t>
  </si>
  <si>
    <r>
      <t>Очистка помещений от строительного мусора</t>
    </r>
    <r>
      <rPr>
        <i/>
        <sz val="7"/>
        <rFont val="Arial"/>
        <family val="2"/>
        <charset val="204"/>
      </rPr>
      <t xml:space="preserve">
НР (8 руб.): 78% от ФОТ
СП (5 руб.): 50% от ФОТ</t>
    </r>
  </si>
  <si>
    <r>
      <t>0,006</t>
    </r>
    <r>
      <rPr>
        <i/>
        <sz val="6"/>
        <rFont val="Arial"/>
        <family val="2"/>
        <charset val="204"/>
      </rPr>
      <t xml:space="preserve">
(Ф2.р1+Ф3.р1+0,052*1) / 100</t>
    </r>
  </si>
  <si>
    <t>7</t>
  </si>
  <si>
    <t>ФССЦпг-01-01-01-041</t>
  </si>
  <si>
    <t>1 т груза</t>
  </si>
  <si>
    <r>
      <t>Погрузо-разгрузочные работы при автомобильных перевозках: Погрузка мусора строительного с погрузкой вручную</t>
    </r>
    <r>
      <rPr>
        <i/>
        <sz val="7"/>
        <rFont val="Arial"/>
        <family val="2"/>
        <charset val="204"/>
      </rPr>
      <t xml:space="preserve">
НР 0% от ФОТ
СП 0% от ФОТ</t>
    </r>
  </si>
  <si>
    <r>
      <t>0,6</t>
    </r>
    <r>
      <rPr>
        <i/>
        <sz val="6"/>
        <rFont val="Arial"/>
        <family val="2"/>
        <charset val="204"/>
      </rPr>
      <t xml:space="preserve">
Ф26.р1</t>
    </r>
  </si>
  <si>
    <t>8</t>
  </si>
  <si>
    <t>ФЕРр69-15-1</t>
  </si>
  <si>
    <t>т</t>
  </si>
  <si>
    <r>
      <t>Затаривание строительного мусора в мешки</t>
    </r>
    <r>
      <rPr>
        <i/>
        <sz val="7"/>
        <rFont val="Arial"/>
        <family val="2"/>
        <charset val="204"/>
      </rPr>
      <t xml:space="preserve">
НР (4 руб.): 78% от ФОТ
СП (3 руб.): 50% от ФОТ</t>
    </r>
  </si>
  <si>
    <t>9</t>
  </si>
  <si>
    <t>ФССЦпг-03-21-01-015</t>
  </si>
  <si>
    <r>
      <t>Перевозка грузов автомобилями-самосвалами грузоподъемностью 10 т работающих вне карьера на расстояние: I класс груза до 15 км</t>
    </r>
    <r>
      <rPr>
        <i/>
        <sz val="7"/>
        <rFont val="Arial"/>
        <family val="2"/>
        <charset val="204"/>
      </rPr>
      <t xml:space="preserve">
НР 0% от ФОТ
СП 0% от ФОТ</t>
    </r>
  </si>
  <si>
    <t>Итого прямые затраты по разделу в базисных ценах</t>
  </si>
  <si>
    <t>Накладные расходы</t>
  </si>
  <si>
    <t>Сметная прибыль</t>
  </si>
  <si>
    <t>Итоги по разделу 1 Демонтажные работы :</t>
  </si>
  <si>
    <t xml:space="preserve">  Итого</t>
  </si>
  <si>
    <t xml:space="preserve">    Справочно, в базисных ценах: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</si>
  <si>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</si>
  <si>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</si>
  <si>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</si>
  <si>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</si>
  <si>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</si>
  <si>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Демонтажные работы</t>
  </si>
  <si>
    <t>Раздел 2. Водопровод водяного пожаротушения</t>
  </si>
  <si>
    <t>10</t>
  </si>
  <si>
    <t>ФЕРм12-08-004-01</t>
  </si>
  <si>
    <t>1000 м</t>
  </si>
  <si>
    <r>
      <t>Трубопровод спринклерных установок водяного пожаротушения и побудительный из стальных труб, монтируемый из готовых узлов в помещениях с подвесными потолками, номинальный диаметр до 80 мм</t>
    </r>
    <r>
      <rPr>
        <i/>
        <sz val="7"/>
        <rFont val="Arial"/>
        <family val="2"/>
        <charset val="204"/>
      </rPr>
      <t xml:space="preserve">
НР (4108 руб.): 80% от ФОТ
СП (3081 руб.): 60% от ФОТ</t>
    </r>
  </si>
  <si>
    <r>
      <t>0,253</t>
    </r>
    <r>
      <rPr>
        <i/>
        <sz val="6"/>
        <rFont val="Arial"/>
        <family val="2"/>
        <charset val="204"/>
      </rPr>
      <t xml:space="preserve">
(10+35+123+57+28) / 1000</t>
    </r>
  </si>
  <si>
    <t>11</t>
  </si>
  <si>
    <t>ФССЦ-23.7.02.02-0014</t>
  </si>
  <si>
    <t>Узлы трубопроводов с установкой необходимых деталей из бесшовных труб, сталь марки 20, номинальный диаметр 15 мм, толщина стенки 3,0 мм</t>
  </si>
  <si>
    <r>
      <t>0,012</t>
    </r>
    <r>
      <rPr>
        <i/>
        <sz val="6"/>
        <rFont val="Arial"/>
        <family val="2"/>
        <charset val="204"/>
      </rPr>
      <t xml:space="preserve">
(10*1,18) / 1000</t>
    </r>
  </si>
  <si>
    <t>12</t>
  </si>
  <si>
    <t>ФССЦ-23.7.02.02-0022</t>
  </si>
  <si>
    <t>Узлы трубопроводов с установкой необходимых деталей из бесшовных труб, сталь марки 20, номинальный диаметр 25 мм, толщина стенки 3,0 мм</t>
  </si>
  <si>
    <r>
      <t>0,063</t>
    </r>
    <r>
      <rPr>
        <i/>
        <sz val="6"/>
        <rFont val="Arial"/>
        <family val="2"/>
        <charset val="204"/>
      </rPr>
      <t xml:space="preserve">
(35*1,81) / 1000</t>
    </r>
  </si>
  <si>
    <t>13</t>
  </si>
  <si>
    <t>ФССЦ-23.7.02.02-0025</t>
  </si>
  <si>
    <t>Узлы трубопроводов с установкой необходимых деталей из бесшовных труб, сталь марки 20, номинальный диаметр 32 мм, толщина стенки 3,0 мм</t>
  </si>
  <si>
    <r>
      <t>0,269</t>
    </r>
    <r>
      <rPr>
        <i/>
        <sz val="6"/>
        <rFont val="Arial"/>
        <family val="2"/>
        <charset val="204"/>
      </rPr>
      <t xml:space="preserve">
(123*2,19) / 1000</t>
    </r>
  </si>
  <si>
    <t>14</t>
  </si>
  <si>
    <t>ФССЦ-23.7.02.02-0032</t>
  </si>
  <si>
    <t>Узлы трубопроводов с установкой необходимых деталей из бесшовных труб, сталь марки 20, номинальный диаметр 50 мм, толщина стенки 3,0 мм</t>
  </si>
  <si>
    <r>
      <t>0,263</t>
    </r>
    <r>
      <rPr>
        <i/>
        <sz val="6"/>
        <rFont val="Arial"/>
        <family val="2"/>
        <charset val="204"/>
      </rPr>
      <t xml:space="preserve">
(57*4,62) / 1000</t>
    </r>
  </si>
  <si>
    <t>15</t>
  </si>
  <si>
    <t>ФССЦ-23.7.02.02-0043</t>
  </si>
  <si>
    <t>Узлы трубопроводов с установкой необходимых деталей из бесшовных труб, сталь марки 20, номинальный диаметр 80 мм, толщина стенки 3,5 мм</t>
  </si>
  <si>
    <r>
      <t>0,263</t>
    </r>
    <r>
      <rPr>
        <i/>
        <sz val="6"/>
        <rFont val="Arial"/>
        <family val="2"/>
        <charset val="204"/>
      </rPr>
      <t xml:space="preserve">
(28*9,38) / 1000</t>
    </r>
  </si>
  <si>
    <t>16</t>
  </si>
  <si>
    <t>ФССЦ-23.1.02.07-0001</t>
  </si>
  <si>
    <t>Крепления для трубопроводов оцинкованные: кронштейны, планки, хомуты</t>
  </si>
  <si>
    <t>кг</t>
  </si>
  <si>
    <t>17</t>
  </si>
  <si>
    <t>ФССЦ-07.2.06.04-0077</t>
  </si>
  <si>
    <t>Подвес регулируемый стальной, длина 120-200 мм</t>
  </si>
  <si>
    <t>18</t>
  </si>
  <si>
    <t>ФЕР13-03-002-04</t>
  </si>
  <si>
    <t>100 м2</t>
  </si>
  <si>
    <r>
      <t>Огрунтовка металлических поверхностей за один раз: грунтовкой ГФ-021</t>
    </r>
    <r>
      <rPr>
        <i/>
        <sz val="7"/>
        <rFont val="Arial"/>
        <family val="2"/>
        <charset val="204"/>
      </rPr>
      <t xml:space="preserve">
НР (26 руб.): 90%*0.9 от ФОТ
СП (19 руб.): 70%*0.85 от ФОТ</t>
    </r>
  </si>
  <si>
    <r>
      <t>0,368</t>
    </r>
    <r>
      <rPr>
        <i/>
        <sz val="6"/>
        <rFont val="Arial"/>
        <family val="2"/>
        <charset val="204"/>
      </rPr>
      <t xml:space="preserve">
(0,012*57,657+0,063*55,167+0,269*54,484+0,263*38,74+0,263*29,799) / 100</t>
    </r>
  </si>
  <si>
    <t>19</t>
  </si>
  <si>
    <t>ФЕР13-03-004-26</t>
  </si>
  <si>
    <r>
      <t>Окраска металлических огрунтованных поверхностей: эмалью ПФ-115 за два раза</t>
    </r>
    <r>
      <rPr>
        <i/>
        <sz val="7"/>
        <rFont val="Arial"/>
        <family val="2"/>
        <charset val="204"/>
      </rPr>
      <t xml:space="preserve">
НР (18 руб.): 90%*0.9 от ФОТ
СП (13 руб.): 70%*0.85 от ФОТ</t>
    </r>
  </si>
  <si>
    <t>20</t>
  </si>
  <si>
    <t>ФЕРр65-6-10</t>
  </si>
  <si>
    <r>
      <t>УСТАНОВКА: гибких подводок</t>
    </r>
    <r>
      <rPr>
        <i/>
        <sz val="7"/>
        <rFont val="Arial"/>
        <family val="2"/>
        <charset val="204"/>
      </rPr>
      <t xml:space="preserve">
НР (40 руб.): 103% от ФОТ
СП (23 руб.): 60% от ФОТ</t>
    </r>
  </si>
  <si>
    <r>
      <t>0,15</t>
    </r>
    <r>
      <rPr>
        <i/>
        <sz val="6"/>
        <rFont val="Arial"/>
        <family val="2"/>
        <charset val="204"/>
      </rPr>
      <t xml:space="preserve">
15 / 100</t>
    </r>
  </si>
  <si>
    <t>21</t>
  </si>
  <si>
    <t>Подводка гибкая армированная резиновая, диаметр 15 мм, длина 1000 мм (3/4, длина 900 мм)</t>
  </si>
  <si>
    <t>10 шт</t>
  </si>
  <si>
    <r>
      <t>ФССЦ-18.2.06.08-0016</t>
    </r>
    <r>
      <rPr>
        <i/>
        <sz val="9"/>
        <rFont val="Arial"/>
        <family val="2"/>
        <charset val="204"/>
      </rPr>
      <t xml:space="preserve">
Применительно</t>
    </r>
  </si>
  <si>
    <r>
      <t>1,5</t>
    </r>
    <r>
      <rPr>
        <i/>
        <sz val="6"/>
        <rFont val="Arial"/>
        <family val="2"/>
        <charset val="204"/>
      </rPr>
      <t xml:space="preserve">
(Ф4.р1) / 10</t>
    </r>
  </si>
  <si>
    <t>22</t>
  </si>
  <si>
    <r>
      <t>Оросители, насадки установок водяного и пенного пожаротушения: спринклерные</t>
    </r>
    <r>
      <rPr>
        <i/>
        <sz val="7"/>
        <rFont val="Arial"/>
        <family val="2"/>
        <charset val="204"/>
      </rPr>
      <t xml:space="preserve">
НР (182 руб.): 80% от ФОТ
СП (137 руб.): 60% от ФОТ</t>
    </r>
  </si>
  <si>
    <r>
      <t>0,48</t>
    </r>
    <r>
      <rPr>
        <i/>
        <sz val="6"/>
        <rFont val="Arial"/>
        <family val="2"/>
        <charset val="204"/>
      </rPr>
      <t xml:space="preserve">
48 / 100</t>
    </r>
  </si>
  <si>
    <t>23</t>
  </si>
  <si>
    <t>ФЕРм12-08-005-05</t>
  </si>
  <si>
    <r>
      <t>Оросители, насадки установок водяного и пенного пожаротушения дренчерные, номинальный диаметр: до 40 мм</t>
    </r>
    <r>
      <rPr>
        <i/>
        <sz val="7"/>
        <rFont val="Arial"/>
        <family val="2"/>
        <charset val="204"/>
      </rPr>
      <t xml:space="preserve">
НР (20 руб.): 80% от ФОТ
СП (15 руб.): 60% от ФОТ</t>
    </r>
  </si>
  <si>
    <r>
      <t>0,03</t>
    </r>
    <r>
      <rPr>
        <i/>
        <sz val="6"/>
        <rFont val="Arial"/>
        <family val="2"/>
        <charset val="204"/>
      </rPr>
      <t xml:space="preserve">
3 / 100</t>
    </r>
  </si>
  <si>
    <t>24</t>
  </si>
  <si>
    <t>ФЕР20-02-011-01</t>
  </si>
  <si>
    <t>м2</t>
  </si>
  <si>
    <r>
      <t>Установка зонтов над оборудованием</t>
    </r>
    <r>
      <rPr>
        <i/>
        <sz val="7"/>
        <rFont val="Arial"/>
        <family val="2"/>
        <charset val="204"/>
      </rPr>
      <t xml:space="preserve">
НР (115 руб.): 128%*0.9 от ФОТ
СП (71 руб.): 83%*0.85 от ФОТ</t>
    </r>
  </si>
  <si>
    <r>
      <t>8,761</t>
    </r>
    <r>
      <rPr>
        <i/>
        <sz val="6"/>
        <rFont val="Arial"/>
        <family val="2"/>
        <charset val="204"/>
      </rPr>
      <t xml:space="preserve">
3,14*0,3^2*31</t>
    </r>
  </si>
  <si>
    <t>25</t>
  </si>
  <si>
    <t>ФЕРм11-02-022-01</t>
  </si>
  <si>
    <r>
      <t>Ротаметр показывающий, диаметр условного прохода до 10 мм; счетчик, диаметр условного прохода до 40 мм, устанавливаемые на резьбовых (муфтовых) соединениях</t>
    </r>
    <r>
      <rPr>
        <i/>
        <sz val="7"/>
        <rFont val="Arial"/>
        <family val="2"/>
        <charset val="204"/>
      </rPr>
      <t xml:space="preserve">
НР (9 руб.): 80% от ФОТ
СП (7 руб.): 60% от ФОТ</t>
    </r>
  </si>
  <si>
    <t>26</t>
  </si>
  <si>
    <t>ФЕР16-05-001-02</t>
  </si>
  <si>
    <r>
      <t>Установка вентилей, задвижек, затворов, клапанов обратных, кранов проходных на трубопроводах из стальных труб диаметром: до 50 мм</t>
    </r>
    <r>
      <rPr>
        <i/>
        <sz val="7"/>
        <rFont val="Arial"/>
        <family val="2"/>
        <charset val="204"/>
      </rPr>
      <t xml:space="preserve">
НР (21 руб.): 128%*0.9 от ФОТ
СП (13 руб.): 83%*0.85 от ФОТ</t>
    </r>
  </si>
  <si>
    <t>27</t>
  </si>
  <si>
    <t>ФССЦ-18.1.09.08-0044</t>
  </si>
  <si>
    <t>Кран шаровой латунный полнопроходной, максимальная температура 110 °C, номинальное давление 4,0 МПа (40 кгс/см2), номинальный диаметр 32 мм, со спускным элементом</t>
  </si>
  <si>
    <t>Пожарное оборудование</t>
  </si>
  <si>
    <t>28</t>
  </si>
  <si>
    <r>
      <t>Установка столов, шкафов под мойки, холодильных шкафов и др.</t>
    </r>
    <r>
      <rPr>
        <i/>
        <sz val="7"/>
        <rFont val="Arial"/>
        <family val="2"/>
        <charset val="204"/>
      </rPr>
      <t xml:space="preserve">
НР (8 руб.): 118%*0.9 от ФОТ
СП (4 руб.): 63%*0.85 от ФОТ</t>
    </r>
  </si>
  <si>
    <t>29</t>
  </si>
  <si>
    <t>ФССЦ-18.3.02.02-0012</t>
  </si>
  <si>
    <t>Шкаф пожарный, навесной с окном, ШПК-320</t>
  </si>
  <si>
    <t>30</t>
  </si>
  <si>
    <r>
      <t>Установка кранов пожарных диаметром 50 мм</t>
    </r>
    <r>
      <rPr>
        <i/>
        <sz val="7"/>
        <rFont val="Arial"/>
        <family val="2"/>
        <charset val="204"/>
      </rPr>
      <t xml:space="preserve">
НР (15 руб.): 128%*0.9 от ФОТ
СП (9 руб.): 83%*0.85 от ФОТ</t>
    </r>
  </si>
  <si>
    <t>31</t>
  </si>
  <si>
    <t>ФССЦ-18.3.01.04-0001</t>
  </si>
  <si>
    <t>Ствол пожарный ручной из алюминиевого сплава АК7, рабочее давление 0,4-0,6 Мпа, длина ствола 265 мм, условный проход 50 мм</t>
  </si>
  <si>
    <t>32</t>
  </si>
  <si>
    <t>ФССЦ-18.1.10.02-0001</t>
  </si>
  <si>
    <t>Клапан запорный проходной пожарный 15Б3рА51, номинальное давление 1,0 МПа (10 кгс/см2), номинальный диаметр 50 мм, присоединение к трубопроводу муфтовое/цапковое</t>
  </si>
  <si>
    <t>33</t>
  </si>
  <si>
    <t>ФССЦ-18.3.01.02-0005</t>
  </si>
  <si>
    <t>Рукав с внутренней гидроизоляционной камерой на основе капронового каркаса, диаметр 51 мм</t>
  </si>
  <si>
    <t>м</t>
  </si>
  <si>
    <t>34</t>
  </si>
  <si>
    <t>ФССЦ-18.3.01.01-0011</t>
  </si>
  <si>
    <t>Головки соединительные напорные для соединения напорных пожарных рукавов между собой и с пожарным оборудованием-муфтовые ГМ 50</t>
  </si>
  <si>
    <t>35</t>
  </si>
  <si>
    <t>ФССЦ-18.3.01.01-0041</t>
  </si>
  <si>
    <t>Головки для пожарных рукавов соединительные напорные рукавные ГР, давление 1,2 МПа (12 кгс/см2), диаметр 50 мм</t>
  </si>
  <si>
    <t>ФССЦ-61.2.03.02-0002</t>
  </si>
  <si>
    <t>Огнетушитель порошковый ОП3(а)</t>
  </si>
  <si>
    <t>компл</t>
  </si>
  <si>
    <r>
      <t>36</t>
    </r>
    <r>
      <rPr>
        <i/>
        <sz val="9"/>
        <rFont val="Arial"/>
        <family val="2"/>
        <charset val="204"/>
      </rPr>
      <t xml:space="preserve">
О</t>
    </r>
  </si>
  <si>
    <t>Гидравлическое испытание</t>
  </si>
  <si>
    <t>37</t>
  </si>
  <si>
    <t>ФЕР16-07-005-01</t>
  </si>
  <si>
    <r>
      <t>Гидравлическое испытание трубопроводов систем отопления, водопровода и горячего водоснабжения диаметром: до 50 мм</t>
    </r>
    <r>
      <rPr>
        <i/>
        <sz val="7"/>
        <rFont val="Arial"/>
        <family val="2"/>
        <charset val="204"/>
      </rPr>
      <t xml:space="preserve">
НР (209 руб.): 128%*0.9 от ФОТ
СП (128 руб.): 83%*0.85 от ФОТ</t>
    </r>
  </si>
  <si>
    <r>
      <t>2,25</t>
    </r>
    <r>
      <rPr>
        <i/>
        <sz val="6"/>
        <rFont val="Arial"/>
        <family val="2"/>
        <charset val="204"/>
      </rPr>
      <t xml:space="preserve">
(10+35+123+57) / 100</t>
    </r>
  </si>
  <si>
    <t>38</t>
  </si>
  <si>
    <t>ФЕР16-07-005-02</t>
  </si>
  <si>
    <r>
      <t>Гидравлическое испытание трубопроводов систем отопления, водопровода и горячего водоснабжения диаметром: до 100 мм</t>
    </r>
    <r>
      <rPr>
        <i/>
        <sz val="7"/>
        <rFont val="Arial"/>
        <family val="2"/>
        <charset val="204"/>
      </rPr>
      <t xml:space="preserve">
НР (26 руб.): 128%*0.9 от ФОТ
СП (16 руб.): 83%*0.85 от ФОТ</t>
    </r>
  </si>
  <si>
    <t>Итоги по разделу 2 Водопровод водяного пожаротушения :</t>
  </si>
  <si>
    <t xml:space="preserve">      Оборудование</t>
  </si>
  <si>
    <t xml:space="preserve">  Итого по разделу 2 Водопровод водяного пожаротушения</t>
  </si>
  <si>
    <t>Раздел 3. Стоимость материалов и оборудования с учетом доставки. Водопровод водяного пожаротушения</t>
  </si>
  <si>
    <t>39</t>
  </si>
  <si>
    <t>Цена поставки</t>
  </si>
  <si>
    <t>Ороситель спринклерный водяной специальный универсальный СBSO-РУд0,42-R1/2/Р57.В3-"СВУ-К80М" - белый (RAL 9016), с резьбовым герметиком /к поз. 22 сметы/</t>
  </si>
  <si>
    <t>шт.</t>
  </si>
  <si>
    <t>40</t>
  </si>
  <si>
    <t>Ороситель дренчерный водяной специальный универсальный ДBS-РУо0,42-R1/2/В1-"ДВУ-К80М" с резьбовым герметиком /к поз. 23 сметы/</t>
  </si>
  <si>
    <t>41</t>
  </si>
  <si>
    <t>Муфта обжимная 15-1/2 наружная для винтовой трубы Solar HydroSta SM 15-1/2 Solar /к поз. 23 сметы/</t>
  </si>
  <si>
    <t>42</t>
  </si>
  <si>
    <t>Муфта обжимная 15-1/2 внутренняя для винтовой трубы Solar HydroSta SF 15-1/2 Solar  /к поз. 23 сметы/</t>
  </si>
  <si>
    <t>43</t>
  </si>
  <si>
    <t>Пожарный экран для сплинкерной системы "ОТ" 1/2", D=600 мм /к поз. 24 сметы/</t>
  </si>
  <si>
    <t>44</t>
  </si>
  <si>
    <t>VSR СИГНАЛИЗАТОР ПОТОКА ЖИДКОСТИ ДУ 3. Производитель: TYCO.Артикул №УТ0005020 /к поз. 25 сметы/</t>
  </si>
  <si>
    <t xml:space="preserve">  Итого по разделу 3 Стоимость материалов и оборудования с учетом доставки. Водопровод водяного пожаротушения</t>
  </si>
  <si>
    <t>ИТОГИ ПО СМЕТЕ:</t>
  </si>
  <si>
    <t xml:space="preserve">  ВСЕГО по смете</t>
  </si>
  <si>
    <t>(должность, подпись, расшифровка)</t>
  </si>
  <si>
    <t>руб.</t>
  </si>
  <si>
    <t>Пожаротушение. Раздевалки. Хоккейный клуб  "Авангард"-МХЛ.</t>
  </si>
  <si>
    <t>цен на 01.01.2000 г. с применением индексов пересчета, опубликованных в " Письмах Минстроя №7484-ИФ/09 от 26.02.2021 г. "Объекты  спортивного назначения"</t>
  </si>
  <si>
    <t xml:space="preserve"> и №45484-ИФ/09 от 12.11.2020г.  п. 30 "Оборудование"</t>
  </si>
  <si>
    <t>Составил: __________________________ /________________________/</t>
  </si>
  <si>
    <t>Проверил: __________________________ /________________________/</t>
  </si>
  <si>
    <t>договорной коэффициент</t>
  </si>
  <si>
    <t xml:space="preserve">  Итого по разделу 1 Демонтажные работы с учетом договорного коэффициента</t>
  </si>
  <si>
    <t xml:space="preserve">  Итого по разделу 2 Водопровод водяного пожаротушения с учетом договорного коэффициента</t>
  </si>
  <si>
    <t>НДС 20%</t>
  </si>
  <si>
    <t xml:space="preserve">Составлен(а) в текущих (прогнозных) ценах по состоянию: в базе ФЕР-2001 ред. 2020 с изм. 1-4  в базисном уровне </t>
  </si>
  <si>
    <t>Приложение № 1.4 к Форме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</si>
</sst>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b/>
      <sz val="8"/>
      <name val="Arial"/>
      <family val="2"/>
      <charset val="204"/>
    </font>
    <font>
      <i/>
      <sz val="9"/>
      <name val="Arial"/>
      <family val="2"/>
      <charset val="204"/>
    </font>
    <font>
      <sz val="7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6"/>
      <name val="Arial"/>
      <family val="2"/>
      <charset val="204"/>
    </font>
    <font>
      <b/>
      <sz val="7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1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2" xfId="1" applyFont="1" applyBorder="1" applyAlignment="1">
      <alignment horizontal="right" vertical="top"/>
    </xf>
    <xf numFmtId="0" fontId="6" fillId="0" borderId="2" xfId="1" applyFont="1" applyBorder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 wrapText="1"/>
    </xf>
    <xf numFmtId="0" fontId="4" fillId="0" borderId="0" xfId="1" applyFont="1" applyAlignment="1">
      <alignment horizontal="left"/>
    </xf>
    <xf numFmtId="0" fontId="4" fillId="0" borderId="2" xfId="1" applyFont="1" applyBorder="1"/>
    <xf numFmtId="49" fontId="6" fillId="0" borderId="0" xfId="1" applyNumberFormat="1" applyFont="1" applyAlignment="1">
      <alignment horizontal="left" vertical="top"/>
    </xf>
    <xf numFmtId="0" fontId="7" fillId="0" borderId="0" xfId="1" applyFont="1" applyAlignment="1">
      <alignment horizontal="right" vertical="top"/>
    </xf>
    <xf numFmtId="0" fontId="3" fillId="0" borderId="3" xfId="1" applyFont="1" applyBorder="1" applyAlignment="1">
      <alignment horizontal="center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3" fillId="0" borderId="0" xfId="1" applyFont="1" applyAlignment="1">
      <alignment horizontal="center" vertical="top"/>
    </xf>
    <xf numFmtId="0" fontId="3" fillId="0" borderId="3" xfId="1" applyFont="1" applyBorder="1" applyAlignment="1">
      <alignment horizontal="center" vertical="top" wrapText="1"/>
    </xf>
    <xf numFmtId="0" fontId="6" fillId="0" borderId="0" xfId="1" applyFont="1" applyAlignment="1">
      <alignment horizontal="center" vertical="top"/>
    </xf>
    <xf numFmtId="0" fontId="10" fillId="0" borderId="0" xfId="1" applyFont="1" applyAlignment="1">
      <alignment horizontal="right" vertical="top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49" fontId="4" fillId="0" borderId="2" xfId="1" applyNumberFormat="1" applyFont="1" applyBorder="1" applyAlignment="1">
      <alignment horizontal="left" vertical="top"/>
    </xf>
    <xf numFmtId="0" fontId="4" fillId="0" borderId="2" xfId="1" applyFont="1" applyBorder="1" applyAlignment="1">
      <alignment horizontal="left" vertical="top" wrapText="1"/>
    </xf>
    <xf numFmtId="0" fontId="4" fillId="0" borderId="2" xfId="1" applyFont="1" applyBorder="1" applyAlignment="1">
      <alignment horizontal="center" vertical="top" wrapText="1"/>
    </xf>
    <xf numFmtId="0" fontId="4" fillId="0" borderId="0" xfId="1" applyFont="1" applyAlignment="1"/>
    <xf numFmtId="0" fontId="3" fillId="0" borderId="3" xfId="1" quotePrefix="1" applyFont="1" applyBorder="1" applyAlignment="1">
      <alignment horizontal="center" vertical="top"/>
    </xf>
    <xf numFmtId="49" fontId="12" fillId="0" borderId="3" xfId="1" applyNumberFormat="1" applyFont="1" applyBorder="1" applyAlignment="1">
      <alignment horizontal="left" vertical="top" wrapText="1"/>
    </xf>
    <xf numFmtId="0" fontId="3" fillId="0" borderId="3" xfId="1" applyFont="1" applyBorder="1" applyAlignment="1">
      <alignment horizontal="left" vertical="top" wrapText="1"/>
    </xf>
    <xf numFmtId="0" fontId="5" fillId="0" borderId="3" xfId="1" applyFont="1" applyBorder="1" applyAlignment="1">
      <alignment horizontal="center" vertical="top" wrapText="1"/>
    </xf>
    <xf numFmtId="0" fontId="10" fillId="0" borderId="3" xfId="1" applyFont="1" applyBorder="1" applyAlignment="1">
      <alignment horizontal="right" vertical="top" wrapText="1"/>
    </xf>
    <xf numFmtId="0" fontId="10" fillId="0" borderId="3" xfId="1" applyFont="1" applyBorder="1" applyAlignment="1">
      <alignment horizontal="right" vertical="top"/>
    </xf>
    <xf numFmtId="0" fontId="5" fillId="0" borderId="3" xfId="1" applyFont="1" applyBorder="1" applyAlignment="1">
      <alignment horizontal="center" vertical="top"/>
    </xf>
    <xf numFmtId="0" fontId="15" fillId="0" borderId="3" xfId="1" applyFont="1" applyBorder="1" applyAlignment="1">
      <alignment horizontal="right" vertical="top" wrapText="1"/>
    </xf>
    <xf numFmtId="0" fontId="3" fillId="0" borderId="3" xfId="1" quotePrefix="1" applyFont="1" applyBorder="1" applyAlignment="1">
      <alignment horizontal="center" vertical="top" wrapText="1"/>
    </xf>
    <xf numFmtId="0" fontId="12" fillId="0" borderId="3" xfId="1" quotePrefix="1" applyFont="1" applyBorder="1" applyAlignment="1">
      <alignment horizontal="center" vertical="top"/>
    </xf>
    <xf numFmtId="0" fontId="12" fillId="0" borderId="3" xfId="1" applyFont="1" applyBorder="1" applyAlignment="1">
      <alignment horizontal="left" vertical="top" wrapText="1"/>
    </xf>
    <xf numFmtId="0" fontId="12" fillId="0" borderId="3" xfId="1" applyFont="1" applyBorder="1" applyAlignment="1">
      <alignment horizontal="center" vertical="top" wrapText="1"/>
    </xf>
    <xf numFmtId="0" fontId="8" fillId="0" borderId="3" xfId="1" applyFont="1" applyBorder="1" applyAlignment="1">
      <alignment horizontal="center" vertical="top"/>
    </xf>
    <xf numFmtId="0" fontId="15" fillId="2" borderId="3" xfId="1" applyFont="1" applyFill="1" applyBorder="1" applyAlignment="1">
      <alignment horizontal="right" vertical="top" wrapText="1"/>
    </xf>
    <xf numFmtId="0" fontId="10" fillId="2" borderId="3" xfId="1" applyFont="1" applyFill="1" applyBorder="1" applyAlignment="1">
      <alignment horizontal="right" vertical="top"/>
    </xf>
    <xf numFmtId="4" fontId="15" fillId="3" borderId="3" xfId="1" applyNumberFormat="1" applyFont="1" applyFill="1" applyBorder="1" applyAlignment="1">
      <alignment horizontal="right" vertical="top" wrapText="1"/>
    </xf>
    <xf numFmtId="0" fontId="10" fillId="3" borderId="3" xfId="1" applyFont="1" applyFill="1" applyBorder="1" applyAlignment="1">
      <alignment horizontal="right" vertical="top"/>
    </xf>
    <xf numFmtId="0" fontId="15" fillId="3" borderId="3" xfId="1" applyFont="1" applyFill="1" applyBorder="1" applyAlignment="1">
      <alignment horizontal="right" vertical="top" wrapText="1"/>
    </xf>
    <xf numFmtId="4" fontId="15" fillId="3" borderId="3" xfId="1" applyNumberFormat="1" applyFont="1" applyFill="1" applyBorder="1" applyAlignment="1">
      <alignment horizontal="right" vertical="top"/>
    </xf>
    <xf numFmtId="0" fontId="10" fillId="2" borderId="3" xfId="1" applyFont="1" applyFill="1" applyBorder="1" applyAlignment="1">
      <alignment horizontal="right" vertical="top" wrapText="1"/>
    </xf>
    <xf numFmtId="0" fontId="10" fillId="3" borderId="3" xfId="1" applyFont="1" applyFill="1" applyBorder="1" applyAlignment="1">
      <alignment horizontal="right" vertical="top" wrapText="1"/>
    </xf>
    <xf numFmtId="0" fontId="4" fillId="2" borderId="0" xfId="1" applyFont="1" applyFill="1"/>
    <xf numFmtId="4" fontId="10" fillId="3" borderId="3" xfId="1" applyNumberFormat="1" applyFont="1" applyFill="1" applyBorder="1" applyAlignment="1">
      <alignment horizontal="right" vertical="top" wrapText="1"/>
    </xf>
    <xf numFmtId="4" fontId="10" fillId="2" borderId="3" xfId="1" applyNumberFormat="1" applyFont="1" applyFill="1" applyBorder="1" applyAlignment="1">
      <alignment horizontal="right" vertical="top" wrapText="1"/>
    </xf>
    <xf numFmtId="0" fontId="3" fillId="0" borderId="0" xfId="1" applyFont="1" applyAlignment="1">
      <alignment horizontal="center" vertical="top" wrapText="1"/>
    </xf>
    <xf numFmtId="49" fontId="3" fillId="0" borderId="3" xfId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0" fontId="2" fillId="0" borderId="3" xfId="1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4" fillId="0" borderId="0" xfId="1" applyFont="1" applyAlignment="1">
      <alignment horizontal="center" vertical="top" wrapText="1"/>
    </xf>
    <xf numFmtId="0" fontId="0" fillId="0" borderId="0" xfId="0" applyAlignment="1">
      <alignment wrapText="1"/>
    </xf>
    <xf numFmtId="0" fontId="4" fillId="0" borderId="0" xfId="1" applyFont="1" applyAlignment="1">
      <alignment horizontal="left" wrapText="1"/>
    </xf>
    <xf numFmtId="4" fontId="2" fillId="0" borderId="0" xfId="1" applyNumberFormat="1" applyFont="1" applyAlignment="1">
      <alignment horizontal="right"/>
    </xf>
    <xf numFmtId="4" fontId="11" fillId="0" borderId="0" xfId="0" applyNumberFormat="1" applyFont="1" applyAlignment="1">
      <alignment horizontal="right"/>
    </xf>
    <xf numFmtId="0" fontId="4" fillId="0" borderId="0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left" vertical="top" wrapText="1"/>
    </xf>
    <xf numFmtId="0" fontId="12" fillId="0" borderId="3" xfId="1" applyFont="1" applyBorder="1" applyAlignment="1">
      <alignment horizontal="left" vertical="top" wrapText="1"/>
    </xf>
    <xf numFmtId="0" fontId="4" fillId="0" borderId="0" xfId="1" applyFont="1" applyAlignment="1">
      <alignment horizontal="left" vertical="top"/>
    </xf>
    <xf numFmtId="0" fontId="3" fillId="0" borderId="1" xfId="1" applyFont="1" applyBorder="1" applyAlignment="1">
      <alignment horizontal="left" vertical="top"/>
    </xf>
    <xf numFmtId="0" fontId="9" fillId="0" borderId="0" xfId="1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3" fillId="0" borderId="0" xfId="1" applyFont="1" applyAlignment="1">
      <alignment horizontal="center" vertical="top" wrapText="1"/>
    </xf>
    <xf numFmtId="0" fontId="12" fillId="3" borderId="4" xfId="1" applyFont="1" applyFill="1" applyBorder="1" applyAlignment="1">
      <alignment horizontal="left" vertical="top" wrapText="1"/>
    </xf>
    <xf numFmtId="0" fontId="12" fillId="3" borderId="5" xfId="1" applyFont="1" applyFill="1" applyBorder="1" applyAlignment="1">
      <alignment horizontal="left" vertical="top" wrapText="1"/>
    </xf>
    <xf numFmtId="0" fontId="12" fillId="3" borderId="6" xfId="1" applyFont="1" applyFill="1" applyBorder="1" applyAlignment="1">
      <alignment horizontal="left" vertical="top" wrapText="1"/>
    </xf>
    <xf numFmtId="0" fontId="12" fillId="2" borderId="4" xfId="1" applyFont="1" applyFill="1" applyBorder="1" applyAlignment="1">
      <alignment horizontal="left" vertical="top" wrapText="1"/>
    </xf>
    <xf numFmtId="0" fontId="12" fillId="2" borderId="5" xfId="1" applyFont="1" applyFill="1" applyBorder="1" applyAlignment="1">
      <alignment horizontal="left" vertical="top" wrapText="1"/>
    </xf>
    <xf numFmtId="0" fontId="12" fillId="2" borderId="6" xfId="1" applyFont="1" applyFill="1" applyBorder="1" applyAlignment="1">
      <alignment horizontal="left" vertical="top" wrapText="1"/>
    </xf>
    <xf numFmtId="0" fontId="12" fillId="3" borderId="3" xfId="1" applyFont="1" applyFill="1" applyBorder="1" applyAlignment="1">
      <alignment horizontal="left" vertical="top" wrapText="1"/>
    </xf>
    <xf numFmtId="0" fontId="0" fillId="3" borderId="3" xfId="0" applyFill="1" applyBorder="1" applyAlignment="1">
      <alignment vertical="top" wrapText="1"/>
    </xf>
    <xf numFmtId="0" fontId="11" fillId="3" borderId="3" xfId="0" applyFont="1" applyFill="1" applyBorder="1" applyAlignment="1">
      <alignment vertical="top" wrapText="1"/>
    </xf>
    <xf numFmtId="0" fontId="12" fillId="0" borderId="3" xfId="1" applyFont="1" applyBorder="1" applyAlignment="1">
      <alignment horizontal="center" vertical="top"/>
    </xf>
    <xf numFmtId="0" fontId="0" fillId="0" borderId="3" xfId="0" applyBorder="1" applyAlignment="1">
      <alignment vertical="top"/>
    </xf>
    <xf numFmtId="0" fontId="5" fillId="0" borderId="0" xfId="1" applyFont="1" applyAlignment="1">
      <alignment horizontal="right" vertical="top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autoPageBreaks="0" fitToPage="1"/>
  </sheetPr>
  <dimension ref="A1:R116"/>
  <sheetViews>
    <sheetView showGridLines="0" tabSelected="1" view="pageBreakPreview" zoomScaleNormal="100" zoomScaleSheetLayoutView="100" workbookViewId="0">
      <selection activeCell="S12" sqref="S12"/>
    </sheetView>
  </sheetViews>
  <sheetFormatPr defaultColWidth="9.140625" defaultRowHeight="12.75" outlineLevelRow="2" x14ac:dyDescent="0.2"/>
  <cols>
    <col min="1" max="1" width="4.28515625" style="23" customWidth="1"/>
    <col min="2" max="2" width="9.7109375" style="1" customWidth="1"/>
    <col min="3" max="3" width="34.28515625" style="21" customWidth="1"/>
    <col min="4" max="4" width="8.7109375" style="20" customWidth="1"/>
    <col min="5" max="5" width="13.85546875" style="22" customWidth="1"/>
    <col min="6" max="6" width="7.7109375" style="26" customWidth="1"/>
    <col min="7" max="9" width="6.7109375" style="26" customWidth="1"/>
    <col min="10" max="10" width="9.7109375" style="26" customWidth="1"/>
    <col min="11" max="17" width="6.7109375" style="26" customWidth="1"/>
    <col min="18" max="16384" width="9.140625" style="8"/>
  </cols>
  <sheetData>
    <row r="1" spans="1:17" x14ac:dyDescent="0.2">
      <c r="M1" s="90" t="s">
        <v>221</v>
      </c>
      <c r="N1" s="90"/>
      <c r="O1" s="90"/>
      <c r="P1" s="90"/>
      <c r="Q1" s="90"/>
    </row>
    <row r="2" spans="1:17" x14ac:dyDescent="0.2">
      <c r="D2" s="58"/>
    </row>
    <row r="3" spans="1:17" outlineLevel="2" x14ac:dyDescent="0.2">
      <c r="A3" s="6" t="s">
        <v>0</v>
      </c>
      <c r="C3" s="2"/>
      <c r="D3" s="3"/>
      <c r="E3" s="4"/>
      <c r="F3" s="5"/>
      <c r="G3" s="5"/>
      <c r="H3" s="5"/>
      <c r="I3" s="5"/>
      <c r="J3" s="5"/>
      <c r="K3" s="5"/>
      <c r="L3" s="5"/>
      <c r="M3" s="6" t="s">
        <v>1</v>
      </c>
      <c r="N3" s="7"/>
      <c r="O3" s="5"/>
      <c r="P3" s="5"/>
      <c r="Q3" s="5"/>
    </row>
    <row r="4" spans="1:17" outlineLevel="1" x14ac:dyDescent="0.2">
      <c r="A4" s="10"/>
      <c r="C4" s="2"/>
      <c r="D4" s="3"/>
      <c r="E4" s="4"/>
      <c r="F4" s="5"/>
      <c r="G4" s="5"/>
      <c r="H4" s="5"/>
      <c r="I4" s="5"/>
      <c r="J4" s="5"/>
      <c r="K4" s="5"/>
      <c r="L4" s="5"/>
      <c r="M4" s="9"/>
      <c r="N4" s="7"/>
      <c r="O4" s="5"/>
      <c r="P4" s="5"/>
      <c r="Q4" s="5"/>
    </row>
    <row r="5" spans="1:17" outlineLevel="1" x14ac:dyDescent="0.2">
      <c r="A5" s="10"/>
      <c r="C5" s="2"/>
      <c r="D5" s="3"/>
      <c r="E5" s="4"/>
      <c r="F5" s="5"/>
      <c r="G5" s="5"/>
      <c r="H5" s="5"/>
      <c r="I5" s="5"/>
      <c r="J5" s="5"/>
      <c r="K5" s="5"/>
      <c r="L5" s="5"/>
      <c r="M5" s="9"/>
      <c r="N5" s="7"/>
      <c r="O5" s="5"/>
      <c r="P5" s="5"/>
      <c r="Q5" s="5"/>
    </row>
    <row r="6" spans="1:17" outlineLevel="1" x14ac:dyDescent="0.2">
      <c r="A6" s="10" t="s">
        <v>2</v>
      </c>
      <c r="C6" s="2"/>
      <c r="D6" s="3"/>
      <c r="E6" s="4"/>
      <c r="F6" s="5"/>
      <c r="G6" s="5"/>
      <c r="H6" s="5"/>
      <c r="I6" s="5"/>
      <c r="J6" s="5"/>
      <c r="K6" s="5"/>
      <c r="L6" s="5"/>
      <c r="M6" s="9" t="s">
        <v>2</v>
      </c>
      <c r="N6" s="7"/>
      <c r="O6" s="5"/>
      <c r="P6" s="5"/>
      <c r="Q6" s="5"/>
    </row>
    <row r="7" spans="1:17" outlineLevel="1" x14ac:dyDescent="0.2">
      <c r="A7" s="10" t="s">
        <v>23</v>
      </c>
      <c r="C7" s="2"/>
      <c r="D7" s="3"/>
      <c r="E7" s="4"/>
      <c r="F7" s="5"/>
      <c r="G7" s="5"/>
      <c r="H7" s="5"/>
      <c r="I7" s="5"/>
      <c r="J7" s="5"/>
      <c r="K7" s="5"/>
      <c r="L7" s="5"/>
      <c r="M7" s="10" t="s">
        <v>24</v>
      </c>
      <c r="N7" s="7"/>
      <c r="O7" s="5"/>
      <c r="P7" s="5"/>
      <c r="Q7" s="5"/>
    </row>
    <row r="8" spans="1:17" ht="15" x14ac:dyDescent="0.25">
      <c r="A8" s="66" t="s">
        <v>25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</row>
    <row r="9" spans="1:17" x14ac:dyDescent="0.2">
      <c r="A9" s="4"/>
      <c r="B9" s="30"/>
      <c r="C9" s="31"/>
      <c r="D9" s="32"/>
      <c r="E9" s="16"/>
      <c r="F9" s="11"/>
      <c r="G9" s="11"/>
      <c r="H9" s="12" t="s">
        <v>3</v>
      </c>
      <c r="I9" s="12"/>
      <c r="J9" s="11"/>
      <c r="K9" s="11"/>
      <c r="L9" s="11"/>
      <c r="M9" s="11"/>
      <c r="N9" s="11"/>
      <c r="O9" s="11"/>
      <c r="P9" s="11"/>
      <c r="Q9" s="5"/>
    </row>
    <row r="10" spans="1:17" x14ac:dyDescent="0.2">
      <c r="A10" s="4"/>
      <c r="B10" s="9"/>
      <c r="C10" s="2"/>
      <c r="D10" s="3"/>
      <c r="E10" s="8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</row>
    <row r="11" spans="1:17" x14ac:dyDescent="0.2">
      <c r="A11" s="4"/>
      <c r="B11" s="9"/>
      <c r="C11" s="2"/>
      <c r="D11" s="3"/>
      <c r="E11" s="8"/>
      <c r="F11" s="5"/>
      <c r="G11" s="5"/>
      <c r="H11" s="13" t="s">
        <v>26</v>
      </c>
      <c r="I11" s="13"/>
      <c r="J11" s="5"/>
      <c r="K11" s="5"/>
      <c r="L11" s="5"/>
      <c r="M11" s="5"/>
      <c r="N11" s="5"/>
      <c r="O11" s="5"/>
      <c r="P11" s="5"/>
      <c r="Q11" s="5"/>
    </row>
    <row r="12" spans="1:17" x14ac:dyDescent="0.2">
      <c r="A12" s="4"/>
      <c r="B12" s="9"/>
      <c r="C12" s="2"/>
      <c r="D12" s="3"/>
      <c r="E12" s="8"/>
      <c r="F12" s="5"/>
      <c r="G12" s="5"/>
      <c r="H12" s="4" t="s">
        <v>4</v>
      </c>
      <c r="I12" s="4"/>
      <c r="J12" s="5"/>
      <c r="K12" s="5"/>
      <c r="L12" s="5"/>
      <c r="M12" s="5"/>
      <c r="N12" s="5"/>
      <c r="O12" s="5"/>
      <c r="P12" s="5"/>
      <c r="Q12" s="5"/>
    </row>
    <row r="13" spans="1:17" x14ac:dyDescent="0.2">
      <c r="A13" s="4"/>
      <c r="B13" s="9"/>
      <c r="C13" s="2"/>
      <c r="D13" s="3"/>
      <c r="E13" s="8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</row>
    <row r="14" spans="1:17" ht="19.149999999999999" customHeight="1" x14ac:dyDescent="0.25">
      <c r="A14" s="4"/>
      <c r="B14" s="9"/>
      <c r="C14" s="14" t="s">
        <v>5</v>
      </c>
      <c r="D14" s="71" t="s">
        <v>211</v>
      </c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5"/>
      <c r="Q14" s="5"/>
    </row>
    <row r="15" spans="1:17" x14ac:dyDescent="0.2">
      <c r="A15" s="4"/>
      <c r="B15" s="9"/>
      <c r="C15" s="2"/>
      <c r="D15" s="32"/>
      <c r="E15" s="16"/>
      <c r="F15" s="11"/>
      <c r="G15" s="11"/>
      <c r="H15" s="12" t="s">
        <v>6</v>
      </c>
      <c r="I15" s="12"/>
      <c r="J15" s="11"/>
      <c r="K15" s="11"/>
      <c r="L15" s="11"/>
      <c r="M15" s="11"/>
      <c r="N15" s="11"/>
      <c r="O15" s="11"/>
      <c r="P15" s="5"/>
      <c r="Q15" s="5"/>
    </row>
    <row r="16" spans="1:17" x14ac:dyDescent="0.2">
      <c r="A16" s="25"/>
      <c r="B16" s="17"/>
      <c r="C16" s="2"/>
      <c r="D16" s="3"/>
      <c r="E16" s="8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</row>
    <row r="17" spans="1:18" ht="15" x14ac:dyDescent="0.25">
      <c r="A17" s="4"/>
      <c r="B17" s="9"/>
      <c r="C17" s="2"/>
      <c r="D17" s="68" t="s">
        <v>27</v>
      </c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18"/>
    </row>
    <row r="18" spans="1:18" ht="15" x14ac:dyDescent="0.25">
      <c r="A18" s="4"/>
      <c r="B18" s="9"/>
      <c r="C18" s="2"/>
      <c r="D18" s="15" t="s">
        <v>28</v>
      </c>
      <c r="E18" s="4"/>
      <c r="F18" s="5"/>
      <c r="G18" s="5"/>
      <c r="H18" s="5"/>
      <c r="I18" s="15"/>
      <c r="J18" s="69">
        <f>J13</f>
        <v>0</v>
      </c>
      <c r="K18" s="70"/>
      <c r="L18" s="10" t="s">
        <v>210</v>
      </c>
      <c r="M18" s="5"/>
      <c r="N18" s="5"/>
      <c r="O18" s="5"/>
      <c r="P18" s="5"/>
      <c r="Q18" s="5"/>
    </row>
    <row r="19" spans="1:18" x14ac:dyDescent="0.2">
      <c r="A19" s="4"/>
      <c r="B19" s="9"/>
      <c r="C19" s="2"/>
      <c r="D19" s="33" t="s">
        <v>220</v>
      </c>
      <c r="E19" s="4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</row>
    <row r="20" spans="1:18" x14ac:dyDescent="0.2">
      <c r="A20" s="74" t="s">
        <v>212</v>
      </c>
      <c r="B20" s="74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</row>
    <row r="21" spans="1:18" x14ac:dyDescent="0.2">
      <c r="A21" s="75" t="s">
        <v>213</v>
      </c>
      <c r="B21" s="75"/>
      <c r="C21" s="75"/>
      <c r="D21" s="75"/>
      <c r="E21" s="75"/>
      <c r="F21" s="75"/>
      <c r="G21" s="75"/>
      <c r="H21" s="75"/>
      <c r="I21" s="7"/>
      <c r="J21" s="7"/>
      <c r="K21" s="7"/>
      <c r="L21" s="7"/>
      <c r="M21" s="7"/>
      <c r="N21" s="7"/>
      <c r="O21" s="7"/>
      <c r="P21" s="7"/>
      <c r="Q21" s="7"/>
    </row>
    <row r="22" spans="1:18" ht="18" customHeight="1" x14ac:dyDescent="0.2">
      <c r="A22" s="61" t="s">
        <v>7</v>
      </c>
      <c r="B22" s="59" t="s">
        <v>8</v>
      </c>
      <c r="C22" s="61" t="s">
        <v>9</v>
      </c>
      <c r="D22" s="61" t="s">
        <v>10</v>
      </c>
      <c r="E22" s="61" t="s">
        <v>11</v>
      </c>
      <c r="F22" s="61" t="s">
        <v>12</v>
      </c>
      <c r="G22" s="63"/>
      <c r="H22" s="63"/>
      <c r="I22" s="63"/>
      <c r="J22" s="61" t="s">
        <v>13</v>
      </c>
      <c r="K22" s="63"/>
      <c r="L22" s="63"/>
      <c r="M22" s="63"/>
      <c r="N22" s="61" t="s">
        <v>14</v>
      </c>
      <c r="O22" s="61" t="s">
        <v>15</v>
      </c>
      <c r="P22" s="61" t="s">
        <v>16</v>
      </c>
      <c r="Q22" s="61" t="s">
        <v>17</v>
      </c>
    </row>
    <row r="23" spans="1:18" ht="15.75" customHeight="1" x14ac:dyDescent="0.2">
      <c r="A23" s="63"/>
      <c r="B23" s="60"/>
      <c r="C23" s="62"/>
      <c r="D23" s="61"/>
      <c r="E23" s="63"/>
      <c r="F23" s="61" t="s">
        <v>18</v>
      </c>
      <c r="G23" s="61" t="s">
        <v>19</v>
      </c>
      <c r="H23" s="63"/>
      <c r="I23" s="63"/>
      <c r="J23" s="61" t="s">
        <v>18</v>
      </c>
      <c r="K23" s="61" t="s">
        <v>19</v>
      </c>
      <c r="L23" s="63"/>
      <c r="M23" s="63"/>
      <c r="N23" s="61"/>
      <c r="O23" s="61"/>
      <c r="P23" s="61"/>
      <c r="Q23" s="61"/>
    </row>
    <row r="24" spans="1:18" ht="15.75" customHeight="1" x14ac:dyDescent="0.2">
      <c r="A24" s="63"/>
      <c r="B24" s="60"/>
      <c r="C24" s="62"/>
      <c r="D24" s="61"/>
      <c r="E24" s="63"/>
      <c r="F24" s="63"/>
      <c r="G24" s="27" t="s">
        <v>20</v>
      </c>
      <c r="H24" s="27" t="s">
        <v>21</v>
      </c>
      <c r="I24" s="27" t="s">
        <v>22</v>
      </c>
      <c r="J24" s="63"/>
      <c r="K24" s="27" t="s">
        <v>20</v>
      </c>
      <c r="L24" s="27" t="s">
        <v>21</v>
      </c>
      <c r="M24" s="27" t="s">
        <v>22</v>
      </c>
      <c r="N24" s="61"/>
      <c r="O24" s="61"/>
      <c r="P24" s="61"/>
      <c r="Q24" s="61"/>
    </row>
    <row r="25" spans="1:18" x14ac:dyDescent="0.2">
      <c r="A25" s="19">
        <v>1</v>
      </c>
      <c r="B25" s="29">
        <v>2</v>
      </c>
      <c r="C25" s="27">
        <v>3</v>
      </c>
      <c r="D25" s="27">
        <v>4</v>
      </c>
      <c r="E25" s="19">
        <v>5</v>
      </c>
      <c r="F25" s="28">
        <v>6</v>
      </c>
      <c r="G25" s="28">
        <v>7</v>
      </c>
      <c r="H25" s="28">
        <v>8</v>
      </c>
      <c r="I25" s="28">
        <v>9</v>
      </c>
      <c r="J25" s="28">
        <v>10</v>
      </c>
      <c r="K25" s="28">
        <v>11</v>
      </c>
      <c r="L25" s="28">
        <v>12</v>
      </c>
      <c r="M25" s="28">
        <v>13</v>
      </c>
      <c r="N25" s="28">
        <v>14</v>
      </c>
      <c r="O25" s="28">
        <v>15</v>
      </c>
      <c r="P25" s="28">
        <v>16</v>
      </c>
      <c r="Q25" s="28">
        <v>17</v>
      </c>
    </row>
    <row r="26" spans="1:18" ht="19.899999999999999" customHeight="1" x14ac:dyDescent="0.2">
      <c r="A26" s="64" t="s">
        <v>29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</row>
    <row r="27" spans="1:18" ht="55.5" x14ac:dyDescent="0.2">
      <c r="A27" s="34" t="s">
        <v>30</v>
      </c>
      <c r="B27" s="35" t="s">
        <v>31</v>
      </c>
      <c r="C27" s="36" t="s">
        <v>33</v>
      </c>
      <c r="D27" s="24" t="s">
        <v>32</v>
      </c>
      <c r="E27" s="37" t="s">
        <v>34</v>
      </c>
      <c r="F27" s="38">
        <v>667.03</v>
      </c>
      <c r="G27" s="38">
        <v>594.53</v>
      </c>
      <c r="H27" s="38">
        <v>14.58</v>
      </c>
      <c r="I27" s="38">
        <v>2.76</v>
      </c>
      <c r="J27" s="39">
        <v>812</v>
      </c>
      <c r="K27" s="39">
        <v>724</v>
      </c>
      <c r="L27" s="39">
        <v>18</v>
      </c>
      <c r="M27" s="39">
        <v>3</v>
      </c>
      <c r="N27" s="39">
        <v>71.543999999999997</v>
      </c>
      <c r="O27" s="39">
        <v>87.14</v>
      </c>
      <c r="P27" s="39">
        <v>0.20399999999999999</v>
      </c>
      <c r="Q27" s="39">
        <v>0.25</v>
      </c>
    </row>
    <row r="28" spans="1:18" ht="55.5" x14ac:dyDescent="0.2">
      <c r="A28" s="34" t="s">
        <v>35</v>
      </c>
      <c r="B28" s="35" t="s">
        <v>36</v>
      </c>
      <c r="C28" s="36" t="s">
        <v>37</v>
      </c>
      <c r="D28" s="24" t="s">
        <v>32</v>
      </c>
      <c r="E28" s="37" t="s">
        <v>38</v>
      </c>
      <c r="F28" s="38">
        <v>847.1</v>
      </c>
      <c r="G28" s="38">
        <v>761.66</v>
      </c>
      <c r="H28" s="38">
        <v>19.12</v>
      </c>
      <c r="I28" s="38">
        <v>4.21</v>
      </c>
      <c r="J28" s="39">
        <v>237</v>
      </c>
      <c r="K28" s="39">
        <v>213</v>
      </c>
      <c r="L28" s="39">
        <v>5</v>
      </c>
      <c r="M28" s="39">
        <v>1</v>
      </c>
      <c r="N28" s="39">
        <v>91.656000000000006</v>
      </c>
      <c r="O28" s="39">
        <v>25.66</v>
      </c>
      <c r="P28" s="39">
        <v>0.312</v>
      </c>
      <c r="Q28" s="39">
        <v>0.09</v>
      </c>
    </row>
    <row r="29" spans="1:18" ht="55.5" x14ac:dyDescent="0.2">
      <c r="A29" s="34" t="s">
        <v>39</v>
      </c>
      <c r="B29" s="35" t="s">
        <v>40</v>
      </c>
      <c r="C29" s="36" t="s">
        <v>42</v>
      </c>
      <c r="D29" s="24" t="s">
        <v>41</v>
      </c>
      <c r="E29" s="37" t="s">
        <v>43</v>
      </c>
      <c r="F29" s="38">
        <v>144.66999999999999</v>
      </c>
      <c r="G29" s="38">
        <v>141.99</v>
      </c>
      <c r="H29" s="38">
        <v>2.68</v>
      </c>
      <c r="I29" s="38">
        <v>0.36</v>
      </c>
      <c r="J29" s="39">
        <v>75</v>
      </c>
      <c r="K29" s="39">
        <v>74</v>
      </c>
      <c r="L29" s="39">
        <v>1</v>
      </c>
      <c r="M29" s="39"/>
      <c r="N29" s="39">
        <v>14.76</v>
      </c>
      <c r="O29" s="39">
        <v>7.68</v>
      </c>
      <c r="P29" s="39">
        <v>2.8799999999999999E-2</v>
      </c>
      <c r="Q29" s="39">
        <v>0.01</v>
      </c>
    </row>
    <row r="30" spans="1:18" ht="45" customHeight="1" x14ac:dyDescent="0.2">
      <c r="A30" s="34" t="s">
        <v>44</v>
      </c>
      <c r="B30" s="35" t="s">
        <v>45</v>
      </c>
      <c r="C30" s="36" t="s">
        <v>47</v>
      </c>
      <c r="D30" s="24" t="s">
        <v>46</v>
      </c>
      <c r="E30" s="40">
        <v>1</v>
      </c>
      <c r="F30" s="38">
        <v>6.08</v>
      </c>
      <c r="G30" s="38">
        <v>4.78</v>
      </c>
      <c r="H30" s="38">
        <v>1.3</v>
      </c>
      <c r="I30" s="38">
        <v>0.22</v>
      </c>
      <c r="J30" s="39">
        <v>6</v>
      </c>
      <c r="K30" s="39">
        <v>5</v>
      </c>
      <c r="L30" s="39">
        <v>1</v>
      </c>
      <c r="M30" s="39"/>
      <c r="N30" s="39">
        <v>0.49680000000000002</v>
      </c>
      <c r="O30" s="39">
        <v>0.5</v>
      </c>
      <c r="P30" s="39">
        <v>1.7999999999999999E-2</v>
      </c>
      <c r="Q30" s="39">
        <v>0.02</v>
      </c>
    </row>
    <row r="31" spans="1:18" ht="55.5" x14ac:dyDescent="0.2">
      <c r="A31" s="34" t="s">
        <v>48</v>
      </c>
      <c r="B31" s="35" t="s">
        <v>49</v>
      </c>
      <c r="C31" s="36" t="s">
        <v>50</v>
      </c>
      <c r="D31" s="24" t="s">
        <v>41</v>
      </c>
      <c r="E31" s="37" t="s">
        <v>51</v>
      </c>
      <c r="F31" s="38">
        <v>884.85</v>
      </c>
      <c r="G31" s="38">
        <v>599.41999999999996</v>
      </c>
      <c r="H31" s="38">
        <v>259.66000000000003</v>
      </c>
      <c r="I31" s="38">
        <v>62.41</v>
      </c>
      <c r="J31" s="39">
        <v>9</v>
      </c>
      <c r="K31" s="39">
        <v>6</v>
      </c>
      <c r="L31" s="39">
        <v>3</v>
      </c>
      <c r="M31" s="39">
        <v>1</v>
      </c>
      <c r="N31" s="39">
        <v>74.740799999999993</v>
      </c>
      <c r="O31" s="39">
        <v>0.75</v>
      </c>
      <c r="P31" s="39">
        <v>5.04</v>
      </c>
      <c r="Q31" s="39">
        <v>0.05</v>
      </c>
    </row>
    <row r="32" spans="1:18" ht="43.5" x14ac:dyDescent="0.2">
      <c r="A32" s="34" t="s">
        <v>52</v>
      </c>
      <c r="B32" s="35" t="s">
        <v>53</v>
      </c>
      <c r="C32" s="36" t="s">
        <v>55</v>
      </c>
      <c r="D32" s="24" t="s">
        <v>54</v>
      </c>
      <c r="E32" s="37" t="s">
        <v>56</v>
      </c>
      <c r="F32" s="38">
        <v>1635.6</v>
      </c>
      <c r="G32" s="38">
        <v>1635.6</v>
      </c>
      <c r="H32" s="39"/>
      <c r="I32" s="39"/>
      <c r="J32" s="39">
        <v>10</v>
      </c>
      <c r="K32" s="39">
        <v>10</v>
      </c>
      <c r="L32" s="39"/>
      <c r="M32" s="39"/>
      <c r="N32" s="39">
        <v>225.6</v>
      </c>
      <c r="O32" s="39">
        <v>1.35</v>
      </c>
      <c r="P32" s="39"/>
      <c r="Q32" s="39"/>
    </row>
    <row r="33" spans="1:17" ht="67.5" x14ac:dyDescent="0.2">
      <c r="A33" s="34" t="s">
        <v>57</v>
      </c>
      <c r="B33" s="35" t="s">
        <v>58</v>
      </c>
      <c r="C33" s="36" t="s">
        <v>60</v>
      </c>
      <c r="D33" s="24" t="s">
        <v>59</v>
      </c>
      <c r="E33" s="37" t="s">
        <v>61</v>
      </c>
      <c r="F33" s="38">
        <v>42.98</v>
      </c>
      <c r="G33" s="39"/>
      <c r="H33" s="38">
        <v>42.98</v>
      </c>
      <c r="I33" s="39"/>
      <c r="J33" s="39">
        <v>26</v>
      </c>
      <c r="K33" s="39"/>
      <c r="L33" s="39">
        <v>26</v>
      </c>
      <c r="M33" s="39"/>
      <c r="N33" s="39"/>
      <c r="O33" s="39"/>
      <c r="P33" s="39"/>
      <c r="Q33" s="39"/>
    </row>
    <row r="34" spans="1:17" ht="43.5" x14ac:dyDescent="0.2">
      <c r="A34" s="34" t="s">
        <v>62</v>
      </c>
      <c r="B34" s="35" t="s">
        <v>63</v>
      </c>
      <c r="C34" s="36" t="s">
        <v>65</v>
      </c>
      <c r="D34" s="24" t="s">
        <v>64</v>
      </c>
      <c r="E34" s="37" t="s">
        <v>61</v>
      </c>
      <c r="F34" s="38">
        <v>25.29</v>
      </c>
      <c r="G34" s="38">
        <v>8.89</v>
      </c>
      <c r="H34" s="39"/>
      <c r="I34" s="39"/>
      <c r="J34" s="39">
        <v>15</v>
      </c>
      <c r="K34" s="39">
        <v>5</v>
      </c>
      <c r="L34" s="39"/>
      <c r="M34" s="39"/>
      <c r="N34" s="39">
        <v>1.236</v>
      </c>
      <c r="O34" s="39">
        <v>0.74</v>
      </c>
      <c r="P34" s="39"/>
      <c r="Q34" s="39"/>
    </row>
    <row r="35" spans="1:17" ht="67.5" x14ac:dyDescent="0.2">
      <c r="A35" s="34" t="s">
        <v>66</v>
      </c>
      <c r="B35" s="35" t="s">
        <v>67</v>
      </c>
      <c r="C35" s="36" t="s">
        <v>68</v>
      </c>
      <c r="D35" s="24" t="s">
        <v>59</v>
      </c>
      <c r="E35" s="37" t="s">
        <v>61</v>
      </c>
      <c r="F35" s="38">
        <v>13.38</v>
      </c>
      <c r="G35" s="39"/>
      <c r="H35" s="38">
        <v>13.38</v>
      </c>
      <c r="I35" s="39"/>
      <c r="J35" s="39">
        <v>8</v>
      </c>
      <c r="K35" s="39"/>
      <c r="L35" s="39">
        <v>8</v>
      </c>
      <c r="M35" s="39"/>
      <c r="N35" s="39"/>
      <c r="O35" s="39"/>
      <c r="P35" s="39"/>
      <c r="Q35" s="39"/>
    </row>
    <row r="36" spans="1:17" ht="15" x14ac:dyDescent="0.2">
      <c r="A36" s="72" t="s">
        <v>69</v>
      </c>
      <c r="B36" s="65"/>
      <c r="C36" s="65"/>
      <c r="D36" s="65"/>
      <c r="E36" s="65"/>
      <c r="F36" s="65"/>
      <c r="G36" s="65"/>
      <c r="H36" s="65"/>
      <c r="I36" s="65"/>
      <c r="J36" s="38">
        <v>1198</v>
      </c>
      <c r="K36" s="38">
        <v>1037</v>
      </c>
      <c r="L36" s="38">
        <v>62</v>
      </c>
      <c r="M36" s="38">
        <v>5</v>
      </c>
      <c r="N36" s="39"/>
      <c r="O36" s="38">
        <v>123.82</v>
      </c>
      <c r="P36" s="39"/>
      <c r="Q36" s="38">
        <v>0.42</v>
      </c>
    </row>
    <row r="37" spans="1:17" ht="15" x14ac:dyDescent="0.2">
      <c r="A37" s="72" t="s">
        <v>70</v>
      </c>
      <c r="B37" s="65"/>
      <c r="C37" s="65"/>
      <c r="D37" s="65"/>
      <c r="E37" s="65"/>
      <c r="F37" s="65"/>
      <c r="G37" s="65"/>
      <c r="H37" s="65"/>
      <c r="I37" s="65"/>
      <c r="J37" s="38">
        <v>780</v>
      </c>
      <c r="K37" s="39"/>
      <c r="L37" s="39"/>
      <c r="M37" s="39"/>
      <c r="N37" s="39"/>
      <c r="O37" s="39"/>
      <c r="P37" s="39"/>
      <c r="Q37" s="39"/>
    </row>
    <row r="38" spans="1:17" ht="15" x14ac:dyDescent="0.2">
      <c r="A38" s="72" t="s">
        <v>71</v>
      </c>
      <c r="B38" s="65"/>
      <c r="C38" s="65"/>
      <c r="D38" s="65"/>
      <c r="E38" s="65"/>
      <c r="F38" s="65"/>
      <c r="G38" s="65"/>
      <c r="H38" s="65"/>
      <c r="I38" s="65"/>
      <c r="J38" s="38">
        <v>531</v>
      </c>
      <c r="K38" s="39"/>
      <c r="L38" s="39"/>
      <c r="M38" s="39"/>
      <c r="N38" s="39"/>
      <c r="O38" s="39"/>
      <c r="P38" s="39"/>
      <c r="Q38" s="39"/>
    </row>
    <row r="39" spans="1:17" ht="15" x14ac:dyDescent="0.2">
      <c r="A39" s="73" t="s">
        <v>72</v>
      </c>
      <c r="B39" s="65"/>
      <c r="C39" s="65"/>
      <c r="D39" s="65"/>
      <c r="E39" s="65"/>
      <c r="F39" s="65"/>
      <c r="G39" s="65"/>
      <c r="H39" s="65"/>
      <c r="I39" s="65"/>
      <c r="J39" s="39"/>
      <c r="K39" s="39"/>
      <c r="L39" s="39"/>
      <c r="M39" s="39"/>
      <c r="N39" s="39"/>
      <c r="O39" s="39"/>
      <c r="P39" s="39"/>
      <c r="Q39" s="39"/>
    </row>
    <row r="40" spans="1:17" ht="15" x14ac:dyDescent="0.2">
      <c r="A40" s="72" t="s">
        <v>73</v>
      </c>
      <c r="B40" s="65"/>
      <c r="C40" s="65"/>
      <c r="D40" s="65"/>
      <c r="E40" s="65"/>
      <c r="F40" s="65"/>
      <c r="G40" s="65"/>
      <c r="H40" s="65"/>
      <c r="I40" s="65"/>
      <c r="J40" s="38">
        <v>22330</v>
      </c>
      <c r="K40" s="39"/>
      <c r="L40" s="39"/>
      <c r="M40" s="39"/>
      <c r="N40" s="39"/>
      <c r="O40" s="38">
        <v>123.82</v>
      </c>
      <c r="P40" s="39"/>
      <c r="Q40" s="38">
        <v>0.42</v>
      </c>
    </row>
    <row r="41" spans="1:17" ht="15" x14ac:dyDescent="0.2">
      <c r="A41" s="72" t="s">
        <v>74</v>
      </c>
      <c r="B41" s="65"/>
      <c r="C41" s="65"/>
      <c r="D41" s="65"/>
      <c r="E41" s="65"/>
      <c r="F41" s="65"/>
      <c r="G41" s="65"/>
      <c r="H41" s="65"/>
      <c r="I41" s="65"/>
      <c r="J41" s="39"/>
      <c r="K41" s="39"/>
      <c r="L41" s="39"/>
      <c r="M41" s="39"/>
      <c r="N41" s="39"/>
      <c r="O41" s="39"/>
      <c r="P41" s="39"/>
      <c r="Q41" s="39"/>
    </row>
    <row r="42" spans="1:17" ht="15" x14ac:dyDescent="0.2">
      <c r="A42" s="72" t="s">
        <v>75</v>
      </c>
      <c r="B42" s="65"/>
      <c r="C42" s="65"/>
      <c r="D42" s="65"/>
      <c r="E42" s="65"/>
      <c r="F42" s="65"/>
      <c r="G42" s="65"/>
      <c r="H42" s="65"/>
      <c r="I42" s="65"/>
      <c r="J42" s="38">
        <v>99</v>
      </c>
      <c r="K42" s="39"/>
      <c r="L42" s="39"/>
      <c r="M42" s="39"/>
      <c r="N42" s="39"/>
      <c r="O42" s="39"/>
      <c r="P42" s="39"/>
      <c r="Q42" s="39"/>
    </row>
    <row r="43" spans="1:17" ht="15" x14ac:dyDescent="0.2">
      <c r="A43" s="72" t="s">
        <v>76</v>
      </c>
      <c r="B43" s="65"/>
      <c r="C43" s="65"/>
      <c r="D43" s="65"/>
      <c r="E43" s="65"/>
      <c r="F43" s="65"/>
      <c r="G43" s="65"/>
      <c r="H43" s="65"/>
      <c r="I43" s="65"/>
      <c r="J43" s="38">
        <v>62</v>
      </c>
      <c r="K43" s="39"/>
      <c r="L43" s="39"/>
      <c r="M43" s="39"/>
      <c r="N43" s="39"/>
      <c r="O43" s="39"/>
      <c r="P43" s="39"/>
      <c r="Q43" s="39"/>
    </row>
    <row r="44" spans="1:17" ht="15" x14ac:dyDescent="0.2">
      <c r="A44" s="72" t="s">
        <v>77</v>
      </c>
      <c r="B44" s="65"/>
      <c r="C44" s="65"/>
      <c r="D44" s="65"/>
      <c r="E44" s="65"/>
      <c r="F44" s="65"/>
      <c r="G44" s="65"/>
      <c r="H44" s="65"/>
      <c r="I44" s="65"/>
      <c r="J44" s="38">
        <v>1042</v>
      </c>
      <c r="K44" s="39"/>
      <c r="L44" s="39"/>
      <c r="M44" s="39"/>
      <c r="N44" s="39"/>
      <c r="O44" s="39"/>
      <c r="P44" s="39"/>
      <c r="Q44" s="39"/>
    </row>
    <row r="45" spans="1:17" ht="15" x14ac:dyDescent="0.2">
      <c r="A45" s="72" t="s">
        <v>78</v>
      </c>
      <c r="B45" s="65"/>
      <c r="C45" s="65"/>
      <c r="D45" s="65"/>
      <c r="E45" s="65"/>
      <c r="F45" s="65"/>
      <c r="G45" s="65"/>
      <c r="H45" s="65"/>
      <c r="I45" s="65"/>
      <c r="J45" s="38">
        <v>780</v>
      </c>
      <c r="K45" s="39"/>
      <c r="L45" s="39"/>
      <c r="M45" s="39"/>
      <c r="N45" s="39"/>
      <c r="O45" s="39"/>
      <c r="P45" s="39"/>
      <c r="Q45" s="39"/>
    </row>
    <row r="46" spans="1:17" ht="15" x14ac:dyDescent="0.2">
      <c r="A46" s="72" t="s">
        <v>79</v>
      </c>
      <c r="B46" s="65"/>
      <c r="C46" s="65"/>
      <c r="D46" s="65"/>
      <c r="E46" s="65"/>
      <c r="F46" s="65"/>
      <c r="G46" s="65"/>
      <c r="H46" s="65"/>
      <c r="I46" s="65"/>
      <c r="J46" s="38">
        <v>531</v>
      </c>
      <c r="K46" s="39"/>
      <c r="L46" s="39"/>
      <c r="M46" s="39"/>
      <c r="N46" s="39"/>
      <c r="O46" s="39"/>
      <c r="P46" s="39"/>
      <c r="Q46" s="39"/>
    </row>
    <row r="47" spans="1:17" ht="15" x14ac:dyDescent="0.2">
      <c r="A47" s="73" t="s">
        <v>80</v>
      </c>
      <c r="B47" s="65"/>
      <c r="C47" s="65"/>
      <c r="D47" s="65"/>
      <c r="E47" s="65"/>
      <c r="F47" s="65"/>
      <c r="G47" s="65"/>
      <c r="H47" s="65"/>
      <c r="I47" s="65"/>
      <c r="J47" s="41">
        <v>22330</v>
      </c>
      <c r="K47" s="39"/>
      <c r="L47" s="39"/>
      <c r="M47" s="39"/>
      <c r="N47" s="39"/>
      <c r="O47" s="41">
        <v>123.82</v>
      </c>
      <c r="P47" s="39"/>
      <c r="Q47" s="41">
        <v>0.42</v>
      </c>
    </row>
    <row r="48" spans="1:17" x14ac:dyDescent="0.2">
      <c r="A48" s="82" t="s">
        <v>216</v>
      </c>
      <c r="B48" s="83"/>
      <c r="C48" s="83"/>
      <c r="D48" s="83"/>
      <c r="E48" s="83"/>
      <c r="F48" s="83"/>
      <c r="G48" s="83"/>
      <c r="H48" s="83"/>
      <c r="I48" s="84"/>
      <c r="J48" s="47"/>
      <c r="K48" s="48"/>
      <c r="L48" s="48"/>
      <c r="M48" s="48"/>
      <c r="N48" s="48"/>
      <c r="O48" s="47"/>
      <c r="P48" s="48"/>
      <c r="Q48" s="47"/>
    </row>
    <row r="49" spans="1:17" x14ac:dyDescent="0.2">
      <c r="A49" s="79" t="s">
        <v>217</v>
      </c>
      <c r="B49" s="80"/>
      <c r="C49" s="80"/>
      <c r="D49" s="80"/>
      <c r="E49" s="80"/>
      <c r="F49" s="80"/>
      <c r="G49" s="80"/>
      <c r="H49" s="80"/>
      <c r="I49" s="81"/>
      <c r="J49" s="49">
        <f>ROUND(J47*J48,0)</f>
        <v>0</v>
      </c>
      <c r="K49" s="50"/>
      <c r="L49" s="50"/>
      <c r="M49" s="50"/>
      <c r="N49" s="50"/>
      <c r="O49" s="51"/>
      <c r="P49" s="50"/>
      <c r="Q49" s="51"/>
    </row>
    <row r="50" spans="1:17" ht="19.899999999999999" customHeight="1" x14ac:dyDescent="0.2">
      <c r="A50" s="64" t="s">
        <v>81</v>
      </c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</row>
    <row r="51" spans="1:17" ht="73.900000000000006" customHeight="1" x14ac:dyDescent="0.2">
      <c r="A51" s="34" t="s">
        <v>82</v>
      </c>
      <c r="B51" s="35" t="s">
        <v>83</v>
      </c>
      <c r="C51" s="36" t="s">
        <v>85</v>
      </c>
      <c r="D51" s="24" t="s">
        <v>84</v>
      </c>
      <c r="E51" s="37" t="s">
        <v>86</v>
      </c>
      <c r="F51" s="38">
        <v>27908.55</v>
      </c>
      <c r="G51" s="38">
        <v>19971.12</v>
      </c>
      <c r="H51" s="38">
        <v>6390.71</v>
      </c>
      <c r="I51" s="38">
        <v>324.42</v>
      </c>
      <c r="J51" s="39">
        <v>7061</v>
      </c>
      <c r="K51" s="39">
        <v>5053</v>
      </c>
      <c r="L51" s="39">
        <v>1617</v>
      </c>
      <c r="M51" s="39">
        <v>82</v>
      </c>
      <c r="N51" s="39">
        <v>2076</v>
      </c>
      <c r="O51" s="39">
        <v>525.23</v>
      </c>
      <c r="P51" s="39">
        <v>29.064</v>
      </c>
      <c r="Q51" s="39">
        <v>7.35</v>
      </c>
    </row>
    <row r="52" spans="1:17" ht="48.6" customHeight="1" x14ac:dyDescent="0.2">
      <c r="A52" s="34" t="s">
        <v>87</v>
      </c>
      <c r="B52" s="35" t="s">
        <v>88</v>
      </c>
      <c r="C52" s="36" t="s">
        <v>89</v>
      </c>
      <c r="D52" s="24" t="s">
        <v>64</v>
      </c>
      <c r="E52" s="37" t="s">
        <v>90</v>
      </c>
      <c r="F52" s="38">
        <v>41017.96</v>
      </c>
      <c r="G52" s="39"/>
      <c r="H52" s="39"/>
      <c r="I52" s="39"/>
      <c r="J52" s="39">
        <v>492</v>
      </c>
      <c r="K52" s="39"/>
      <c r="L52" s="39"/>
      <c r="M52" s="39"/>
      <c r="N52" s="39"/>
      <c r="O52" s="39"/>
      <c r="P52" s="39"/>
      <c r="Q52" s="39"/>
    </row>
    <row r="53" spans="1:17" ht="54" customHeight="1" x14ac:dyDescent="0.2">
      <c r="A53" s="34" t="s">
        <v>91</v>
      </c>
      <c r="B53" s="35" t="s">
        <v>92</v>
      </c>
      <c r="C53" s="36" t="s">
        <v>93</v>
      </c>
      <c r="D53" s="24" t="s">
        <v>64</v>
      </c>
      <c r="E53" s="37" t="s">
        <v>94</v>
      </c>
      <c r="F53" s="38">
        <v>29340.07</v>
      </c>
      <c r="G53" s="39"/>
      <c r="H53" s="39"/>
      <c r="I53" s="39"/>
      <c r="J53" s="39">
        <v>1848</v>
      </c>
      <c r="K53" s="39"/>
      <c r="L53" s="39"/>
      <c r="M53" s="39"/>
      <c r="N53" s="39"/>
      <c r="O53" s="39"/>
      <c r="P53" s="39"/>
      <c r="Q53" s="39"/>
    </row>
    <row r="54" spans="1:17" ht="52.15" customHeight="1" x14ac:dyDescent="0.2">
      <c r="A54" s="34" t="s">
        <v>95</v>
      </c>
      <c r="B54" s="35" t="s">
        <v>96</v>
      </c>
      <c r="C54" s="36" t="s">
        <v>97</v>
      </c>
      <c r="D54" s="24" t="s">
        <v>64</v>
      </c>
      <c r="E54" s="37" t="s">
        <v>98</v>
      </c>
      <c r="F54" s="38">
        <v>28388.84</v>
      </c>
      <c r="G54" s="39"/>
      <c r="H54" s="39"/>
      <c r="I54" s="39"/>
      <c r="J54" s="39">
        <v>7637</v>
      </c>
      <c r="K54" s="39"/>
      <c r="L54" s="39"/>
      <c r="M54" s="39"/>
      <c r="N54" s="39"/>
      <c r="O54" s="39"/>
      <c r="P54" s="39"/>
      <c r="Q54" s="39"/>
    </row>
    <row r="55" spans="1:17" ht="48" x14ac:dyDescent="0.2">
      <c r="A55" s="34" t="s">
        <v>99</v>
      </c>
      <c r="B55" s="35" t="s">
        <v>100</v>
      </c>
      <c r="C55" s="36" t="s">
        <v>101</v>
      </c>
      <c r="D55" s="24" t="s">
        <v>64</v>
      </c>
      <c r="E55" s="37" t="s">
        <v>102</v>
      </c>
      <c r="F55" s="38">
        <v>23311.91</v>
      </c>
      <c r="G55" s="39"/>
      <c r="H55" s="39"/>
      <c r="I55" s="39"/>
      <c r="J55" s="39">
        <v>6131</v>
      </c>
      <c r="K55" s="39"/>
      <c r="L55" s="39"/>
      <c r="M55" s="39"/>
      <c r="N55" s="39"/>
      <c r="O55" s="39"/>
      <c r="P55" s="39"/>
      <c r="Q55" s="39"/>
    </row>
    <row r="56" spans="1:17" ht="48" x14ac:dyDescent="0.2">
      <c r="A56" s="34" t="s">
        <v>103</v>
      </c>
      <c r="B56" s="35" t="s">
        <v>104</v>
      </c>
      <c r="C56" s="36" t="s">
        <v>105</v>
      </c>
      <c r="D56" s="24" t="s">
        <v>64</v>
      </c>
      <c r="E56" s="37" t="s">
        <v>106</v>
      </c>
      <c r="F56" s="38">
        <v>19238.330000000002</v>
      </c>
      <c r="G56" s="39"/>
      <c r="H56" s="39"/>
      <c r="I56" s="39"/>
      <c r="J56" s="39">
        <v>5060</v>
      </c>
      <c r="K56" s="39"/>
      <c r="L56" s="39"/>
      <c r="M56" s="39"/>
      <c r="N56" s="39"/>
      <c r="O56" s="39"/>
      <c r="P56" s="39"/>
      <c r="Q56" s="39"/>
    </row>
    <row r="57" spans="1:17" ht="36" x14ac:dyDescent="0.2">
      <c r="A57" s="34" t="s">
        <v>107</v>
      </c>
      <c r="B57" s="35" t="s">
        <v>108</v>
      </c>
      <c r="C57" s="36" t="s">
        <v>109</v>
      </c>
      <c r="D57" s="24" t="s">
        <v>110</v>
      </c>
      <c r="E57" s="40">
        <v>11</v>
      </c>
      <c r="F57" s="38">
        <v>17.21</v>
      </c>
      <c r="G57" s="39"/>
      <c r="H57" s="39"/>
      <c r="I57" s="39"/>
      <c r="J57" s="39">
        <v>189</v>
      </c>
      <c r="K57" s="39"/>
      <c r="L57" s="39"/>
      <c r="M57" s="39"/>
      <c r="N57" s="39"/>
      <c r="O57" s="39"/>
      <c r="P57" s="39"/>
      <c r="Q57" s="39"/>
    </row>
    <row r="58" spans="1:17" ht="36" x14ac:dyDescent="0.2">
      <c r="A58" s="34" t="s">
        <v>111</v>
      </c>
      <c r="B58" s="35" t="s">
        <v>112</v>
      </c>
      <c r="C58" s="36" t="s">
        <v>113</v>
      </c>
      <c r="D58" s="24" t="s">
        <v>46</v>
      </c>
      <c r="E58" s="40">
        <v>15</v>
      </c>
      <c r="F58" s="38">
        <v>6.12</v>
      </c>
      <c r="G58" s="39"/>
      <c r="H58" s="39"/>
      <c r="I58" s="39"/>
      <c r="J58" s="39">
        <v>92</v>
      </c>
      <c r="K58" s="39"/>
      <c r="L58" s="39"/>
      <c r="M58" s="39"/>
      <c r="N58" s="39"/>
      <c r="O58" s="39"/>
      <c r="P58" s="39"/>
      <c r="Q58" s="39"/>
    </row>
    <row r="59" spans="1:17" ht="55.5" x14ac:dyDescent="0.2">
      <c r="A59" s="34" t="s">
        <v>114</v>
      </c>
      <c r="B59" s="35" t="s">
        <v>115</v>
      </c>
      <c r="C59" s="36" t="s">
        <v>117</v>
      </c>
      <c r="D59" s="24" t="s">
        <v>116</v>
      </c>
      <c r="E59" s="37" t="s">
        <v>118</v>
      </c>
      <c r="F59" s="38">
        <v>259.26</v>
      </c>
      <c r="G59" s="38">
        <v>85.84</v>
      </c>
      <c r="H59" s="38">
        <v>13.83</v>
      </c>
      <c r="I59" s="38">
        <v>0.33</v>
      </c>
      <c r="J59" s="39">
        <v>95</v>
      </c>
      <c r="K59" s="39">
        <v>32</v>
      </c>
      <c r="L59" s="39">
        <v>5</v>
      </c>
      <c r="M59" s="39"/>
      <c r="N59" s="39">
        <v>8.0606000000000009</v>
      </c>
      <c r="O59" s="39">
        <v>2.97</v>
      </c>
      <c r="P59" s="39">
        <v>0.03</v>
      </c>
      <c r="Q59" s="39">
        <v>0.01</v>
      </c>
    </row>
    <row r="60" spans="1:17" ht="55.5" x14ac:dyDescent="0.2">
      <c r="A60" s="34" t="s">
        <v>119</v>
      </c>
      <c r="B60" s="35" t="s">
        <v>120</v>
      </c>
      <c r="C60" s="36" t="s">
        <v>121</v>
      </c>
      <c r="D60" s="24" t="s">
        <v>116</v>
      </c>
      <c r="E60" s="40">
        <v>0.36799999999999999</v>
      </c>
      <c r="F60" s="38">
        <v>363.6</v>
      </c>
      <c r="G60" s="38">
        <v>58.66</v>
      </c>
      <c r="H60" s="38">
        <v>18.03</v>
      </c>
      <c r="I60" s="38">
        <v>0.66</v>
      </c>
      <c r="J60" s="39">
        <v>134</v>
      </c>
      <c r="K60" s="39">
        <v>22</v>
      </c>
      <c r="L60" s="39">
        <v>7</v>
      </c>
      <c r="M60" s="39"/>
      <c r="N60" s="39">
        <v>6.4667000000000003</v>
      </c>
      <c r="O60" s="39">
        <v>2.38</v>
      </c>
      <c r="P60" s="39">
        <v>0.06</v>
      </c>
      <c r="Q60" s="39">
        <v>0.02</v>
      </c>
    </row>
    <row r="61" spans="1:17" ht="31.5" x14ac:dyDescent="0.2">
      <c r="A61" s="34" t="s">
        <v>122</v>
      </c>
      <c r="B61" s="35" t="s">
        <v>123</v>
      </c>
      <c r="C61" s="36" t="s">
        <v>124</v>
      </c>
      <c r="D61" s="24" t="s">
        <v>41</v>
      </c>
      <c r="E61" s="37" t="s">
        <v>125</v>
      </c>
      <c r="F61" s="38">
        <v>259.77</v>
      </c>
      <c r="G61" s="38">
        <v>256.86</v>
      </c>
      <c r="H61" s="38">
        <v>2.91</v>
      </c>
      <c r="I61" s="38">
        <v>0.76</v>
      </c>
      <c r="J61" s="39">
        <v>39</v>
      </c>
      <c r="K61" s="39">
        <v>39</v>
      </c>
      <c r="L61" s="39"/>
      <c r="M61" s="39"/>
      <c r="N61" s="39">
        <v>28.32</v>
      </c>
      <c r="O61" s="39">
        <v>4.25</v>
      </c>
      <c r="P61" s="39">
        <v>0.06</v>
      </c>
      <c r="Q61" s="39">
        <v>0.01</v>
      </c>
    </row>
    <row r="62" spans="1:17" ht="60" x14ac:dyDescent="0.2">
      <c r="A62" s="34" t="s">
        <v>126</v>
      </c>
      <c r="B62" s="35" t="s">
        <v>129</v>
      </c>
      <c r="C62" s="36" t="s">
        <v>127</v>
      </c>
      <c r="D62" s="24" t="s">
        <v>128</v>
      </c>
      <c r="E62" s="37" t="s">
        <v>130</v>
      </c>
      <c r="F62" s="38">
        <v>160.19999999999999</v>
      </c>
      <c r="G62" s="39"/>
      <c r="H62" s="39"/>
      <c r="I62" s="39"/>
      <c r="J62" s="39">
        <v>240</v>
      </c>
      <c r="K62" s="39"/>
      <c r="L62" s="39"/>
      <c r="M62" s="39"/>
      <c r="N62" s="39"/>
      <c r="O62" s="39"/>
      <c r="P62" s="39"/>
      <c r="Q62" s="39"/>
    </row>
    <row r="63" spans="1:17" ht="55.5" x14ac:dyDescent="0.2">
      <c r="A63" s="34" t="s">
        <v>131</v>
      </c>
      <c r="B63" s="35" t="s">
        <v>40</v>
      </c>
      <c r="C63" s="36" t="s">
        <v>132</v>
      </c>
      <c r="D63" s="24" t="s">
        <v>41</v>
      </c>
      <c r="E63" s="37" t="s">
        <v>133</v>
      </c>
      <c r="F63" s="38">
        <v>578.44000000000005</v>
      </c>
      <c r="G63" s="38">
        <v>473.3</v>
      </c>
      <c r="H63" s="38">
        <v>8.94</v>
      </c>
      <c r="I63" s="38">
        <v>1.2</v>
      </c>
      <c r="J63" s="39">
        <v>278</v>
      </c>
      <c r="K63" s="39">
        <v>227</v>
      </c>
      <c r="L63" s="39">
        <v>4</v>
      </c>
      <c r="M63" s="39">
        <v>1</v>
      </c>
      <c r="N63" s="39">
        <v>49.2</v>
      </c>
      <c r="O63" s="39">
        <v>23.62</v>
      </c>
      <c r="P63" s="39">
        <v>9.6000000000000002E-2</v>
      </c>
      <c r="Q63" s="39">
        <v>0.05</v>
      </c>
    </row>
    <row r="64" spans="1:17" ht="67.5" x14ac:dyDescent="0.2">
      <c r="A64" s="34" t="s">
        <v>134</v>
      </c>
      <c r="B64" s="35" t="s">
        <v>135</v>
      </c>
      <c r="C64" s="36" t="s">
        <v>136</v>
      </c>
      <c r="D64" s="24" t="s">
        <v>41</v>
      </c>
      <c r="E64" s="37" t="s">
        <v>137</v>
      </c>
      <c r="F64" s="38">
        <v>999.77</v>
      </c>
      <c r="G64" s="38">
        <v>831.17</v>
      </c>
      <c r="H64" s="38">
        <v>22.3</v>
      </c>
      <c r="I64" s="38">
        <v>3.01</v>
      </c>
      <c r="J64" s="39">
        <v>30</v>
      </c>
      <c r="K64" s="39">
        <v>25</v>
      </c>
      <c r="L64" s="39">
        <v>1</v>
      </c>
      <c r="M64" s="39"/>
      <c r="N64" s="39">
        <v>86.4</v>
      </c>
      <c r="O64" s="39">
        <v>2.59</v>
      </c>
      <c r="P64" s="39">
        <v>0.24</v>
      </c>
      <c r="Q64" s="39">
        <v>0.01</v>
      </c>
    </row>
    <row r="65" spans="1:17" ht="36.6" customHeight="1" x14ac:dyDescent="0.2">
      <c r="A65" s="34" t="s">
        <v>138</v>
      </c>
      <c r="B65" s="35" t="s">
        <v>139</v>
      </c>
      <c r="C65" s="36" t="s">
        <v>141</v>
      </c>
      <c r="D65" s="24" t="s">
        <v>140</v>
      </c>
      <c r="E65" s="37" t="s">
        <v>142</v>
      </c>
      <c r="F65" s="38">
        <v>28.96</v>
      </c>
      <c r="G65" s="38">
        <v>10.76</v>
      </c>
      <c r="H65" s="38">
        <v>4.9400000000000004</v>
      </c>
      <c r="I65" s="38">
        <v>0.69</v>
      </c>
      <c r="J65" s="39">
        <v>254</v>
      </c>
      <c r="K65" s="39">
        <v>94</v>
      </c>
      <c r="L65" s="39">
        <v>43</v>
      </c>
      <c r="M65" s="39">
        <v>6</v>
      </c>
      <c r="N65" s="39">
        <v>1.1454</v>
      </c>
      <c r="O65" s="39">
        <v>10.029999999999999</v>
      </c>
      <c r="P65" s="39">
        <v>0.06</v>
      </c>
      <c r="Q65" s="39">
        <v>0.53</v>
      </c>
    </row>
    <row r="66" spans="1:17" ht="79.5" x14ac:dyDescent="0.2">
      <c r="A66" s="34" t="s">
        <v>143</v>
      </c>
      <c r="B66" s="35" t="s">
        <v>144</v>
      </c>
      <c r="C66" s="36" t="s">
        <v>145</v>
      </c>
      <c r="D66" s="24" t="s">
        <v>46</v>
      </c>
      <c r="E66" s="40">
        <v>1</v>
      </c>
      <c r="F66" s="38">
        <v>10.98</v>
      </c>
      <c r="G66" s="38">
        <v>10.8</v>
      </c>
      <c r="H66" s="39"/>
      <c r="I66" s="39"/>
      <c r="J66" s="39">
        <v>11</v>
      </c>
      <c r="K66" s="39">
        <v>11</v>
      </c>
      <c r="L66" s="39"/>
      <c r="M66" s="39"/>
      <c r="N66" s="39">
        <v>1.236</v>
      </c>
      <c r="O66" s="39">
        <v>1.24</v>
      </c>
      <c r="P66" s="39"/>
      <c r="Q66" s="39"/>
    </row>
    <row r="67" spans="1:17" ht="67.5" x14ac:dyDescent="0.2">
      <c r="A67" s="34" t="s">
        <v>146</v>
      </c>
      <c r="B67" s="35" t="s">
        <v>147</v>
      </c>
      <c r="C67" s="36" t="s">
        <v>148</v>
      </c>
      <c r="D67" s="24" t="s">
        <v>46</v>
      </c>
      <c r="E67" s="40">
        <v>1</v>
      </c>
      <c r="F67" s="38">
        <v>49.28</v>
      </c>
      <c r="G67" s="38">
        <v>18.399999999999999</v>
      </c>
      <c r="H67" s="38">
        <v>6.23</v>
      </c>
      <c r="I67" s="38">
        <v>0.35</v>
      </c>
      <c r="J67" s="39">
        <v>49</v>
      </c>
      <c r="K67" s="39">
        <v>18</v>
      </c>
      <c r="L67" s="39">
        <v>6</v>
      </c>
      <c r="M67" s="39"/>
      <c r="N67" s="39">
        <v>2.0286</v>
      </c>
      <c r="O67" s="39">
        <v>2.0299999999999998</v>
      </c>
      <c r="P67" s="39">
        <v>0.03</v>
      </c>
      <c r="Q67" s="39">
        <v>0.03</v>
      </c>
    </row>
    <row r="68" spans="1:17" ht="72" x14ac:dyDescent="0.2">
      <c r="A68" s="34" t="s">
        <v>149</v>
      </c>
      <c r="B68" s="35" t="s">
        <v>150</v>
      </c>
      <c r="C68" s="36" t="s">
        <v>151</v>
      </c>
      <c r="D68" s="24" t="s">
        <v>46</v>
      </c>
      <c r="E68" s="40">
        <v>1</v>
      </c>
      <c r="F68" s="38">
        <v>268.20999999999998</v>
      </c>
      <c r="G68" s="39"/>
      <c r="H68" s="39"/>
      <c r="I68" s="39"/>
      <c r="J68" s="39">
        <v>268</v>
      </c>
      <c r="K68" s="39"/>
      <c r="L68" s="39"/>
      <c r="M68" s="39"/>
      <c r="N68" s="39"/>
      <c r="O68" s="39"/>
      <c r="P68" s="39"/>
      <c r="Q68" s="39"/>
    </row>
    <row r="69" spans="1:17" ht="19.899999999999999" customHeight="1" x14ac:dyDescent="0.2">
      <c r="A69" s="72" t="s">
        <v>152</v>
      </c>
      <c r="B69" s="65"/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65"/>
      <c r="Q69" s="65"/>
    </row>
    <row r="70" spans="1:17" ht="43.5" x14ac:dyDescent="0.2">
      <c r="A70" s="34" t="s">
        <v>153</v>
      </c>
      <c r="B70" s="35" t="s">
        <v>49</v>
      </c>
      <c r="C70" s="36" t="s">
        <v>154</v>
      </c>
      <c r="D70" s="24" t="s">
        <v>41</v>
      </c>
      <c r="E70" s="37" t="s">
        <v>51</v>
      </c>
      <c r="F70" s="38">
        <v>2788.42</v>
      </c>
      <c r="G70" s="38">
        <v>749.27</v>
      </c>
      <c r="H70" s="38">
        <v>324.57</v>
      </c>
      <c r="I70" s="38">
        <v>78.02</v>
      </c>
      <c r="J70" s="39">
        <v>28</v>
      </c>
      <c r="K70" s="39">
        <v>7</v>
      </c>
      <c r="L70" s="39">
        <v>3</v>
      </c>
      <c r="M70" s="39">
        <v>1</v>
      </c>
      <c r="N70" s="39">
        <v>93.426000000000002</v>
      </c>
      <c r="O70" s="39">
        <v>0.93</v>
      </c>
      <c r="P70" s="39">
        <v>6.3</v>
      </c>
      <c r="Q70" s="39">
        <v>0.06</v>
      </c>
    </row>
    <row r="71" spans="1:17" ht="36" x14ac:dyDescent="0.2">
      <c r="A71" s="34" t="s">
        <v>155</v>
      </c>
      <c r="B71" s="35" t="s">
        <v>156</v>
      </c>
      <c r="C71" s="36" t="s">
        <v>157</v>
      </c>
      <c r="D71" s="24" t="s">
        <v>46</v>
      </c>
      <c r="E71" s="40">
        <v>1</v>
      </c>
      <c r="F71" s="38">
        <v>360.51</v>
      </c>
      <c r="G71" s="39"/>
      <c r="H71" s="39"/>
      <c r="I71" s="39"/>
      <c r="J71" s="39">
        <v>361</v>
      </c>
      <c r="K71" s="39"/>
      <c r="L71" s="39"/>
      <c r="M71" s="39"/>
      <c r="N71" s="39"/>
      <c r="O71" s="39"/>
      <c r="P71" s="39"/>
      <c r="Q71" s="39"/>
    </row>
    <row r="72" spans="1:17" ht="43.5" x14ac:dyDescent="0.2">
      <c r="A72" s="34" t="s">
        <v>158</v>
      </c>
      <c r="B72" s="35" t="s">
        <v>45</v>
      </c>
      <c r="C72" s="36" t="s">
        <v>159</v>
      </c>
      <c r="D72" s="24" t="s">
        <v>46</v>
      </c>
      <c r="E72" s="40">
        <v>1</v>
      </c>
      <c r="F72" s="38">
        <v>17.420000000000002</v>
      </c>
      <c r="G72" s="38">
        <v>11.95</v>
      </c>
      <c r="H72" s="38">
        <v>3.26</v>
      </c>
      <c r="I72" s="38">
        <v>0.56000000000000005</v>
      </c>
      <c r="J72" s="39">
        <v>17</v>
      </c>
      <c r="K72" s="39">
        <v>12</v>
      </c>
      <c r="L72" s="39">
        <v>3</v>
      </c>
      <c r="M72" s="39">
        <v>1</v>
      </c>
      <c r="N72" s="39">
        <v>1.242</v>
      </c>
      <c r="O72" s="39">
        <v>1.24</v>
      </c>
      <c r="P72" s="39">
        <v>4.4999999999999998E-2</v>
      </c>
      <c r="Q72" s="39">
        <v>0.05</v>
      </c>
    </row>
    <row r="73" spans="1:17" ht="48" x14ac:dyDescent="0.2">
      <c r="A73" s="34" t="s">
        <v>160</v>
      </c>
      <c r="B73" s="35" t="s">
        <v>161</v>
      </c>
      <c r="C73" s="36" t="s">
        <v>162</v>
      </c>
      <c r="D73" s="24" t="s">
        <v>46</v>
      </c>
      <c r="E73" s="40">
        <v>1</v>
      </c>
      <c r="F73" s="38">
        <v>82.57</v>
      </c>
      <c r="G73" s="39"/>
      <c r="H73" s="39"/>
      <c r="I73" s="39"/>
      <c r="J73" s="39">
        <v>83</v>
      </c>
      <c r="K73" s="39"/>
      <c r="L73" s="39"/>
      <c r="M73" s="39"/>
      <c r="N73" s="39"/>
      <c r="O73" s="39"/>
      <c r="P73" s="39"/>
      <c r="Q73" s="39"/>
    </row>
    <row r="74" spans="1:17" ht="72" x14ac:dyDescent="0.2">
      <c r="A74" s="34" t="s">
        <v>163</v>
      </c>
      <c r="B74" s="35" t="s">
        <v>164</v>
      </c>
      <c r="C74" s="36" t="s">
        <v>165</v>
      </c>
      <c r="D74" s="24" t="s">
        <v>46</v>
      </c>
      <c r="E74" s="40">
        <v>1</v>
      </c>
      <c r="F74" s="38">
        <v>142.41999999999999</v>
      </c>
      <c r="G74" s="39"/>
      <c r="H74" s="39"/>
      <c r="I74" s="39"/>
      <c r="J74" s="39">
        <v>142</v>
      </c>
      <c r="K74" s="39"/>
      <c r="L74" s="39"/>
      <c r="M74" s="39"/>
      <c r="N74" s="39"/>
      <c r="O74" s="39"/>
      <c r="P74" s="39"/>
      <c r="Q74" s="39"/>
    </row>
    <row r="75" spans="1:17" ht="36" x14ac:dyDescent="0.2">
      <c r="A75" s="34" t="s">
        <v>166</v>
      </c>
      <c r="B75" s="35" t="s">
        <v>167</v>
      </c>
      <c r="C75" s="36" t="s">
        <v>168</v>
      </c>
      <c r="D75" s="24" t="s">
        <v>169</v>
      </c>
      <c r="E75" s="40">
        <v>20</v>
      </c>
      <c r="F75" s="38">
        <v>6.67</v>
      </c>
      <c r="G75" s="39"/>
      <c r="H75" s="39"/>
      <c r="I75" s="39"/>
      <c r="J75" s="39">
        <v>133</v>
      </c>
      <c r="K75" s="39"/>
      <c r="L75" s="39"/>
      <c r="M75" s="39"/>
      <c r="N75" s="39"/>
      <c r="O75" s="39"/>
      <c r="P75" s="39"/>
      <c r="Q75" s="39"/>
    </row>
    <row r="76" spans="1:17" ht="48" x14ac:dyDescent="0.2">
      <c r="A76" s="34" t="s">
        <v>170</v>
      </c>
      <c r="B76" s="35" t="s">
        <v>171</v>
      </c>
      <c r="C76" s="36" t="s">
        <v>172</v>
      </c>
      <c r="D76" s="24" t="s">
        <v>46</v>
      </c>
      <c r="E76" s="40">
        <v>1</v>
      </c>
      <c r="F76" s="38">
        <v>23.95</v>
      </c>
      <c r="G76" s="39"/>
      <c r="H76" s="39"/>
      <c r="I76" s="39"/>
      <c r="J76" s="39">
        <v>24</v>
      </c>
      <c r="K76" s="39"/>
      <c r="L76" s="39"/>
      <c r="M76" s="39"/>
      <c r="N76" s="39"/>
      <c r="O76" s="39"/>
      <c r="P76" s="39"/>
      <c r="Q76" s="39"/>
    </row>
    <row r="77" spans="1:17" ht="48" x14ac:dyDescent="0.2">
      <c r="A77" s="34" t="s">
        <v>173</v>
      </c>
      <c r="B77" s="35" t="s">
        <v>174</v>
      </c>
      <c r="C77" s="36" t="s">
        <v>175</v>
      </c>
      <c r="D77" s="24" t="s">
        <v>46</v>
      </c>
      <c r="E77" s="40">
        <v>2</v>
      </c>
      <c r="F77" s="38">
        <v>14.2</v>
      </c>
      <c r="G77" s="39"/>
      <c r="H77" s="39"/>
      <c r="I77" s="39"/>
      <c r="J77" s="39">
        <v>28</v>
      </c>
      <c r="K77" s="39"/>
      <c r="L77" s="39"/>
      <c r="M77" s="39"/>
      <c r="N77" s="39"/>
      <c r="O77" s="39"/>
      <c r="P77" s="39"/>
      <c r="Q77" s="39"/>
    </row>
    <row r="78" spans="1:17" ht="36" x14ac:dyDescent="0.2">
      <c r="A78" s="42" t="s">
        <v>179</v>
      </c>
      <c r="B78" s="35" t="s">
        <v>176</v>
      </c>
      <c r="C78" s="36" t="s">
        <v>177</v>
      </c>
      <c r="D78" s="24" t="s">
        <v>178</v>
      </c>
      <c r="E78" s="40">
        <v>2</v>
      </c>
      <c r="F78" s="38">
        <v>194.77</v>
      </c>
      <c r="G78" s="39"/>
      <c r="H78" s="39"/>
      <c r="I78" s="39"/>
      <c r="J78" s="39">
        <v>390</v>
      </c>
      <c r="K78" s="39"/>
      <c r="L78" s="39"/>
      <c r="M78" s="39"/>
      <c r="N78" s="39"/>
      <c r="O78" s="39"/>
      <c r="P78" s="39"/>
      <c r="Q78" s="39"/>
    </row>
    <row r="79" spans="1:17" ht="16.899999999999999" customHeight="1" x14ac:dyDescent="0.2">
      <c r="A79" s="72" t="s">
        <v>180</v>
      </c>
      <c r="B79" s="65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</row>
    <row r="80" spans="1:17" ht="67.5" x14ac:dyDescent="0.2">
      <c r="A80" s="34" t="s">
        <v>181</v>
      </c>
      <c r="B80" s="35" t="s">
        <v>182</v>
      </c>
      <c r="C80" s="36" t="s">
        <v>183</v>
      </c>
      <c r="D80" s="24" t="s">
        <v>32</v>
      </c>
      <c r="E80" s="37" t="s">
        <v>184</v>
      </c>
      <c r="F80" s="38">
        <v>151.54</v>
      </c>
      <c r="G80" s="38">
        <v>80.48</v>
      </c>
      <c r="H80" s="38">
        <v>66.77</v>
      </c>
      <c r="I80" s="39"/>
      <c r="J80" s="39">
        <v>341</v>
      </c>
      <c r="K80" s="39">
        <v>181</v>
      </c>
      <c r="L80" s="39">
        <v>150</v>
      </c>
      <c r="M80" s="39"/>
      <c r="N80" s="39">
        <v>6.9138000000000002</v>
      </c>
      <c r="O80" s="39">
        <v>15.56</v>
      </c>
      <c r="P80" s="39"/>
      <c r="Q80" s="39"/>
    </row>
    <row r="81" spans="1:17" ht="67.5" x14ac:dyDescent="0.2">
      <c r="A81" s="34" t="s">
        <v>185</v>
      </c>
      <c r="B81" s="35" t="s">
        <v>186</v>
      </c>
      <c r="C81" s="36" t="s">
        <v>187</v>
      </c>
      <c r="D81" s="24" t="s">
        <v>32</v>
      </c>
      <c r="E81" s="37" t="s">
        <v>38</v>
      </c>
      <c r="F81" s="38">
        <v>158.37</v>
      </c>
      <c r="G81" s="38">
        <v>80.48</v>
      </c>
      <c r="H81" s="38">
        <v>66.77</v>
      </c>
      <c r="I81" s="39"/>
      <c r="J81" s="39">
        <v>44</v>
      </c>
      <c r="K81" s="39">
        <v>23</v>
      </c>
      <c r="L81" s="39">
        <v>19</v>
      </c>
      <c r="M81" s="39"/>
      <c r="N81" s="39">
        <v>6.9138000000000002</v>
      </c>
      <c r="O81" s="39">
        <v>1.94</v>
      </c>
      <c r="P81" s="39"/>
      <c r="Q81" s="39"/>
    </row>
    <row r="82" spans="1:17" ht="15" x14ac:dyDescent="0.2">
      <c r="A82" s="72" t="s">
        <v>69</v>
      </c>
      <c r="B82" s="65"/>
      <c r="C82" s="65"/>
      <c r="D82" s="65"/>
      <c r="E82" s="65"/>
      <c r="F82" s="65"/>
      <c r="G82" s="65"/>
      <c r="H82" s="65"/>
      <c r="I82" s="65"/>
      <c r="J82" s="38">
        <v>31499</v>
      </c>
      <c r="K82" s="38">
        <v>5744</v>
      </c>
      <c r="L82" s="38">
        <v>1858</v>
      </c>
      <c r="M82" s="38">
        <v>91</v>
      </c>
      <c r="N82" s="39"/>
      <c r="O82" s="38">
        <v>594.01</v>
      </c>
      <c r="P82" s="39"/>
      <c r="Q82" s="38">
        <v>8.1199999999999992</v>
      </c>
    </row>
    <row r="83" spans="1:17" ht="15" x14ac:dyDescent="0.2">
      <c r="A83" s="72" t="s">
        <v>70</v>
      </c>
      <c r="B83" s="65"/>
      <c r="C83" s="65"/>
      <c r="D83" s="65"/>
      <c r="E83" s="65"/>
      <c r="F83" s="65"/>
      <c r="G83" s="65"/>
      <c r="H83" s="65"/>
      <c r="I83" s="65"/>
      <c r="J83" s="38">
        <v>4797</v>
      </c>
      <c r="K83" s="39"/>
      <c r="L83" s="39"/>
      <c r="M83" s="39"/>
      <c r="N83" s="39"/>
      <c r="O83" s="39"/>
      <c r="P83" s="39"/>
      <c r="Q83" s="39"/>
    </row>
    <row r="84" spans="1:17" ht="15" x14ac:dyDescent="0.2">
      <c r="A84" s="72" t="s">
        <v>71</v>
      </c>
      <c r="B84" s="65"/>
      <c r="C84" s="65"/>
      <c r="D84" s="65"/>
      <c r="E84" s="65"/>
      <c r="F84" s="65"/>
      <c r="G84" s="65"/>
      <c r="H84" s="65"/>
      <c r="I84" s="65"/>
      <c r="J84" s="38">
        <v>3534</v>
      </c>
      <c r="K84" s="39"/>
      <c r="L84" s="39"/>
      <c r="M84" s="39"/>
      <c r="N84" s="39"/>
      <c r="O84" s="39"/>
      <c r="P84" s="39"/>
      <c r="Q84" s="39"/>
    </row>
    <row r="85" spans="1:17" ht="15" x14ac:dyDescent="0.2">
      <c r="A85" s="73" t="s">
        <v>188</v>
      </c>
      <c r="B85" s="65"/>
      <c r="C85" s="65"/>
      <c r="D85" s="65"/>
      <c r="E85" s="65"/>
      <c r="F85" s="65"/>
      <c r="G85" s="65"/>
      <c r="H85" s="65"/>
      <c r="I85" s="65"/>
      <c r="J85" s="39"/>
      <c r="K85" s="39"/>
      <c r="L85" s="39"/>
      <c r="M85" s="39"/>
      <c r="N85" s="39"/>
      <c r="O85" s="39"/>
      <c r="P85" s="39"/>
      <c r="Q85" s="39"/>
    </row>
    <row r="86" spans="1:17" ht="15" x14ac:dyDescent="0.2">
      <c r="A86" s="72" t="s">
        <v>73</v>
      </c>
      <c r="B86" s="65"/>
      <c r="C86" s="65"/>
      <c r="D86" s="65"/>
      <c r="E86" s="65"/>
      <c r="F86" s="65"/>
      <c r="G86" s="65"/>
      <c r="H86" s="65"/>
      <c r="I86" s="65"/>
      <c r="J86" s="38">
        <v>354487</v>
      </c>
      <c r="K86" s="39"/>
      <c r="L86" s="39"/>
      <c r="M86" s="39"/>
      <c r="N86" s="39"/>
      <c r="O86" s="38">
        <v>594.01</v>
      </c>
      <c r="P86" s="39"/>
      <c r="Q86" s="38">
        <v>8.1199999999999992</v>
      </c>
    </row>
    <row r="87" spans="1:17" ht="15" x14ac:dyDescent="0.2">
      <c r="A87" s="72" t="s">
        <v>74</v>
      </c>
      <c r="B87" s="65"/>
      <c r="C87" s="65"/>
      <c r="D87" s="65"/>
      <c r="E87" s="65"/>
      <c r="F87" s="65"/>
      <c r="G87" s="65"/>
      <c r="H87" s="65"/>
      <c r="I87" s="65"/>
      <c r="J87" s="39"/>
      <c r="K87" s="39"/>
      <c r="L87" s="39"/>
      <c r="M87" s="39"/>
      <c r="N87" s="39"/>
      <c r="O87" s="39"/>
      <c r="P87" s="39"/>
      <c r="Q87" s="39"/>
    </row>
    <row r="88" spans="1:17" ht="15" x14ac:dyDescent="0.2">
      <c r="A88" s="72" t="s">
        <v>75</v>
      </c>
      <c r="B88" s="65"/>
      <c r="C88" s="65"/>
      <c r="D88" s="65"/>
      <c r="E88" s="65"/>
      <c r="F88" s="65"/>
      <c r="G88" s="65"/>
      <c r="H88" s="65"/>
      <c r="I88" s="65"/>
      <c r="J88" s="38">
        <v>23500</v>
      </c>
      <c r="K88" s="39"/>
      <c r="L88" s="39"/>
      <c r="M88" s="39"/>
      <c r="N88" s="39"/>
      <c r="O88" s="39"/>
      <c r="P88" s="39"/>
      <c r="Q88" s="39"/>
    </row>
    <row r="89" spans="1:17" ht="15" x14ac:dyDescent="0.2">
      <c r="A89" s="72" t="s">
        <v>76</v>
      </c>
      <c r="B89" s="65"/>
      <c r="C89" s="65"/>
      <c r="D89" s="65"/>
      <c r="E89" s="65"/>
      <c r="F89" s="65"/>
      <c r="G89" s="65"/>
      <c r="H89" s="65"/>
      <c r="I89" s="65"/>
      <c r="J89" s="38">
        <v>1858</v>
      </c>
      <c r="K89" s="39"/>
      <c r="L89" s="39"/>
      <c r="M89" s="39"/>
      <c r="N89" s="39"/>
      <c r="O89" s="39"/>
      <c r="P89" s="39"/>
      <c r="Q89" s="39"/>
    </row>
    <row r="90" spans="1:17" ht="15" x14ac:dyDescent="0.2">
      <c r="A90" s="72" t="s">
        <v>77</v>
      </c>
      <c r="B90" s="65"/>
      <c r="C90" s="65"/>
      <c r="D90" s="65"/>
      <c r="E90" s="65"/>
      <c r="F90" s="65"/>
      <c r="G90" s="65"/>
      <c r="H90" s="65"/>
      <c r="I90" s="65"/>
      <c r="J90" s="38">
        <v>5835</v>
      </c>
      <c r="K90" s="39"/>
      <c r="L90" s="39"/>
      <c r="M90" s="39"/>
      <c r="N90" s="39"/>
      <c r="O90" s="39"/>
      <c r="P90" s="39"/>
      <c r="Q90" s="39"/>
    </row>
    <row r="91" spans="1:17" ht="15" x14ac:dyDescent="0.2">
      <c r="A91" s="72" t="s">
        <v>189</v>
      </c>
      <c r="B91" s="65"/>
      <c r="C91" s="65"/>
      <c r="D91" s="65"/>
      <c r="E91" s="65"/>
      <c r="F91" s="65"/>
      <c r="G91" s="65"/>
      <c r="H91" s="65"/>
      <c r="I91" s="65"/>
      <c r="J91" s="38">
        <v>390</v>
      </c>
      <c r="K91" s="39"/>
      <c r="L91" s="39"/>
      <c r="M91" s="39"/>
      <c r="N91" s="39"/>
      <c r="O91" s="39"/>
      <c r="P91" s="39"/>
      <c r="Q91" s="39"/>
    </row>
    <row r="92" spans="1:17" ht="15" x14ac:dyDescent="0.2">
      <c r="A92" s="72" t="s">
        <v>78</v>
      </c>
      <c r="B92" s="65"/>
      <c r="C92" s="65"/>
      <c r="D92" s="65"/>
      <c r="E92" s="65"/>
      <c r="F92" s="65"/>
      <c r="G92" s="65"/>
      <c r="H92" s="65"/>
      <c r="I92" s="65"/>
      <c r="J92" s="38">
        <v>4797</v>
      </c>
      <c r="K92" s="39"/>
      <c r="L92" s="39"/>
      <c r="M92" s="39"/>
      <c r="N92" s="39"/>
      <c r="O92" s="39"/>
      <c r="P92" s="39"/>
      <c r="Q92" s="39"/>
    </row>
    <row r="93" spans="1:17" ht="15" x14ac:dyDescent="0.2">
      <c r="A93" s="72" t="s">
        <v>79</v>
      </c>
      <c r="B93" s="65"/>
      <c r="C93" s="65"/>
      <c r="D93" s="65"/>
      <c r="E93" s="65"/>
      <c r="F93" s="65"/>
      <c r="G93" s="65"/>
      <c r="H93" s="65"/>
      <c r="I93" s="65"/>
      <c r="J93" s="38">
        <v>3534</v>
      </c>
      <c r="K93" s="39"/>
      <c r="L93" s="39"/>
      <c r="M93" s="39"/>
      <c r="N93" s="39"/>
      <c r="O93" s="39"/>
      <c r="P93" s="39"/>
      <c r="Q93" s="39"/>
    </row>
    <row r="94" spans="1:17" ht="15" x14ac:dyDescent="0.2">
      <c r="A94" s="73" t="s">
        <v>190</v>
      </c>
      <c r="B94" s="65"/>
      <c r="C94" s="65"/>
      <c r="D94" s="65"/>
      <c r="E94" s="65"/>
      <c r="F94" s="65"/>
      <c r="G94" s="65"/>
      <c r="H94" s="65"/>
      <c r="I94" s="65"/>
      <c r="J94" s="41">
        <v>354487</v>
      </c>
      <c r="K94" s="39"/>
      <c r="L94" s="39"/>
      <c r="M94" s="39"/>
      <c r="N94" s="39"/>
      <c r="O94" s="41">
        <v>594.01</v>
      </c>
      <c r="P94" s="39"/>
      <c r="Q94" s="41">
        <v>8.1199999999999992</v>
      </c>
    </row>
    <row r="95" spans="1:17" ht="18" customHeight="1" x14ac:dyDescent="0.2">
      <c r="A95" s="82" t="s">
        <v>216</v>
      </c>
      <c r="B95" s="83"/>
      <c r="C95" s="83"/>
      <c r="D95" s="83"/>
      <c r="E95" s="83"/>
      <c r="F95" s="83"/>
      <c r="G95" s="83"/>
      <c r="H95" s="83"/>
      <c r="I95" s="84"/>
      <c r="J95" s="47">
        <f>J48</f>
        <v>0</v>
      </c>
      <c r="K95" s="48"/>
      <c r="L95" s="48"/>
      <c r="M95" s="48"/>
      <c r="N95" s="48"/>
      <c r="O95" s="47"/>
      <c r="P95" s="48"/>
      <c r="Q95" s="47"/>
    </row>
    <row r="96" spans="1:17" ht="15" customHeight="1" x14ac:dyDescent="0.2">
      <c r="A96" s="79" t="s">
        <v>218</v>
      </c>
      <c r="B96" s="80"/>
      <c r="C96" s="80"/>
      <c r="D96" s="80"/>
      <c r="E96" s="80"/>
      <c r="F96" s="80"/>
      <c r="G96" s="80"/>
      <c r="H96" s="80"/>
      <c r="I96" s="81"/>
      <c r="J96" s="49">
        <f>ROUND(J94*J95,0)</f>
        <v>0</v>
      </c>
      <c r="K96" s="50"/>
      <c r="L96" s="50"/>
      <c r="M96" s="50"/>
      <c r="N96" s="50"/>
      <c r="O96" s="51"/>
      <c r="P96" s="50"/>
      <c r="Q96" s="51"/>
    </row>
    <row r="97" spans="1:17" ht="21" customHeight="1" x14ac:dyDescent="0.2">
      <c r="A97" s="64" t="s">
        <v>191</v>
      </c>
      <c r="B97" s="65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</row>
    <row r="98" spans="1:17" ht="56.45" customHeight="1" x14ac:dyDescent="0.2">
      <c r="A98" s="43" t="s">
        <v>192</v>
      </c>
      <c r="B98" s="35" t="s">
        <v>193</v>
      </c>
      <c r="C98" s="44" t="s">
        <v>194</v>
      </c>
      <c r="D98" s="45" t="s">
        <v>195</v>
      </c>
      <c r="E98" s="46">
        <v>48</v>
      </c>
      <c r="F98" s="48"/>
      <c r="G98" s="39"/>
      <c r="H98" s="39"/>
      <c r="I98" s="39"/>
      <c r="J98" s="48">
        <f t="shared" ref="J98:J103" si="0">ROUND(E98*F98,0)</f>
        <v>0</v>
      </c>
      <c r="K98" s="39"/>
      <c r="L98" s="39"/>
      <c r="M98" s="39"/>
      <c r="N98" s="39"/>
      <c r="O98" s="39"/>
      <c r="P98" s="39"/>
      <c r="Q98" s="39"/>
    </row>
    <row r="99" spans="1:17" ht="60" x14ac:dyDescent="0.2">
      <c r="A99" s="43" t="s">
        <v>196</v>
      </c>
      <c r="B99" s="35" t="s">
        <v>193</v>
      </c>
      <c r="C99" s="44" t="s">
        <v>197</v>
      </c>
      <c r="D99" s="45" t="s">
        <v>195</v>
      </c>
      <c r="E99" s="46">
        <v>3</v>
      </c>
      <c r="F99" s="48"/>
      <c r="G99" s="39"/>
      <c r="H99" s="39"/>
      <c r="I99" s="39"/>
      <c r="J99" s="48">
        <f t="shared" si="0"/>
        <v>0</v>
      </c>
      <c r="K99" s="39"/>
      <c r="L99" s="39"/>
      <c r="M99" s="39"/>
      <c r="N99" s="39"/>
      <c r="O99" s="39"/>
      <c r="P99" s="39"/>
      <c r="Q99" s="39"/>
    </row>
    <row r="100" spans="1:17" ht="44.45" customHeight="1" x14ac:dyDescent="0.2">
      <c r="A100" s="43" t="s">
        <v>198</v>
      </c>
      <c r="B100" s="35" t="s">
        <v>193</v>
      </c>
      <c r="C100" s="44" t="s">
        <v>199</v>
      </c>
      <c r="D100" s="45" t="s">
        <v>195</v>
      </c>
      <c r="E100" s="46">
        <v>15</v>
      </c>
      <c r="F100" s="48"/>
      <c r="G100" s="39"/>
      <c r="H100" s="39"/>
      <c r="I100" s="39"/>
      <c r="J100" s="48">
        <f t="shared" si="0"/>
        <v>0</v>
      </c>
      <c r="K100" s="39"/>
      <c r="L100" s="39"/>
      <c r="M100" s="39"/>
      <c r="N100" s="39"/>
      <c r="O100" s="39"/>
      <c r="P100" s="39"/>
      <c r="Q100" s="39"/>
    </row>
    <row r="101" spans="1:17" ht="36" x14ac:dyDescent="0.2">
      <c r="A101" s="43" t="s">
        <v>200</v>
      </c>
      <c r="B101" s="35" t="s">
        <v>193</v>
      </c>
      <c r="C101" s="44" t="s">
        <v>201</v>
      </c>
      <c r="D101" s="45" t="s">
        <v>195</v>
      </c>
      <c r="E101" s="46">
        <v>15</v>
      </c>
      <c r="F101" s="48"/>
      <c r="G101" s="39"/>
      <c r="H101" s="39"/>
      <c r="I101" s="39"/>
      <c r="J101" s="48">
        <f t="shared" si="0"/>
        <v>0</v>
      </c>
      <c r="K101" s="39"/>
      <c r="L101" s="39"/>
      <c r="M101" s="39"/>
      <c r="N101" s="39"/>
      <c r="O101" s="39"/>
      <c r="P101" s="39"/>
      <c r="Q101" s="39"/>
    </row>
    <row r="102" spans="1:17" ht="36" x14ac:dyDescent="0.2">
      <c r="A102" s="43" t="s">
        <v>202</v>
      </c>
      <c r="B102" s="35" t="s">
        <v>193</v>
      </c>
      <c r="C102" s="44" t="s">
        <v>203</v>
      </c>
      <c r="D102" s="45" t="s">
        <v>195</v>
      </c>
      <c r="E102" s="46">
        <v>31</v>
      </c>
      <c r="F102" s="48"/>
      <c r="G102" s="39"/>
      <c r="H102" s="39"/>
      <c r="I102" s="39"/>
      <c r="J102" s="48">
        <f t="shared" si="0"/>
        <v>0</v>
      </c>
      <c r="K102" s="39"/>
      <c r="L102" s="39"/>
      <c r="M102" s="39"/>
      <c r="N102" s="39"/>
      <c r="O102" s="39"/>
      <c r="P102" s="39"/>
      <c r="Q102" s="39"/>
    </row>
    <row r="103" spans="1:17" ht="54.6" customHeight="1" x14ac:dyDescent="0.2">
      <c r="A103" s="43" t="s">
        <v>204</v>
      </c>
      <c r="B103" s="35" t="s">
        <v>193</v>
      </c>
      <c r="C103" s="44" t="s">
        <v>205</v>
      </c>
      <c r="D103" s="45" t="s">
        <v>195</v>
      </c>
      <c r="E103" s="46">
        <v>1</v>
      </c>
      <c r="F103" s="48"/>
      <c r="G103" s="39"/>
      <c r="H103" s="39"/>
      <c r="I103" s="39"/>
      <c r="J103" s="48">
        <f t="shared" si="0"/>
        <v>0</v>
      </c>
      <c r="K103" s="39"/>
      <c r="L103" s="39"/>
      <c r="M103" s="39"/>
      <c r="N103" s="39"/>
      <c r="O103" s="39"/>
      <c r="P103" s="39"/>
      <c r="Q103" s="39"/>
    </row>
    <row r="104" spans="1:17" ht="24.6" customHeight="1" x14ac:dyDescent="0.2">
      <c r="A104" s="85" t="s">
        <v>206</v>
      </c>
      <c r="B104" s="86"/>
      <c r="C104" s="86"/>
      <c r="D104" s="86"/>
      <c r="E104" s="86"/>
      <c r="F104" s="86"/>
      <c r="G104" s="86"/>
      <c r="H104" s="86"/>
      <c r="I104" s="86"/>
      <c r="J104" s="52">
        <f>SUM(J98:J103)</f>
        <v>0</v>
      </c>
      <c r="K104" s="50"/>
      <c r="L104" s="50"/>
      <c r="M104" s="50"/>
      <c r="N104" s="50"/>
      <c r="O104" s="50"/>
      <c r="P104" s="50"/>
      <c r="Q104" s="50"/>
    </row>
    <row r="105" spans="1:17" ht="15" x14ac:dyDescent="0.2">
      <c r="A105" s="88" t="s">
        <v>207</v>
      </c>
      <c r="B105" s="89"/>
      <c r="C105" s="89"/>
      <c r="D105" s="89"/>
      <c r="E105" s="89"/>
      <c r="F105" s="89"/>
      <c r="G105" s="89"/>
      <c r="H105" s="89"/>
      <c r="I105" s="89"/>
      <c r="J105" s="89"/>
      <c r="K105" s="89"/>
      <c r="L105" s="89"/>
      <c r="M105" s="89"/>
      <c r="N105" s="89"/>
      <c r="O105" s="89"/>
      <c r="P105" s="89"/>
      <c r="Q105" s="89"/>
    </row>
    <row r="106" spans="1:17" ht="15" x14ac:dyDescent="0.2">
      <c r="A106" s="85" t="s">
        <v>73</v>
      </c>
      <c r="B106" s="87"/>
      <c r="C106" s="87"/>
      <c r="D106" s="87"/>
      <c r="E106" s="87"/>
      <c r="F106" s="87"/>
      <c r="G106" s="87"/>
      <c r="H106" s="87"/>
      <c r="I106" s="87"/>
      <c r="J106" s="56">
        <f>J49+J96+J104</f>
        <v>0</v>
      </c>
      <c r="K106" s="50"/>
      <c r="L106" s="50"/>
      <c r="M106" s="50"/>
      <c r="N106" s="50"/>
      <c r="O106" s="54">
        <v>717.83</v>
      </c>
      <c r="P106" s="50"/>
      <c r="Q106" s="54">
        <v>8.5399999999999991</v>
      </c>
    </row>
    <row r="107" spans="1:17" ht="14.45" customHeight="1" x14ac:dyDescent="0.2">
      <c r="A107" s="82" t="s">
        <v>219</v>
      </c>
      <c r="B107" s="83"/>
      <c r="C107" s="83"/>
      <c r="D107" s="83"/>
      <c r="E107" s="83"/>
      <c r="F107" s="83"/>
      <c r="G107" s="83"/>
      <c r="H107" s="83"/>
      <c r="I107" s="84"/>
      <c r="J107" s="57">
        <f>J106*0.2</f>
        <v>0</v>
      </c>
      <c r="K107" s="48"/>
      <c r="L107" s="48"/>
      <c r="M107" s="48"/>
      <c r="N107" s="48"/>
      <c r="O107" s="55"/>
      <c r="P107" s="53"/>
      <c r="Q107" s="48"/>
    </row>
    <row r="108" spans="1:17" ht="15" x14ac:dyDescent="0.2">
      <c r="A108" s="85" t="s">
        <v>208</v>
      </c>
      <c r="B108" s="86"/>
      <c r="C108" s="86"/>
      <c r="D108" s="86"/>
      <c r="E108" s="86"/>
      <c r="F108" s="86"/>
      <c r="G108" s="86"/>
      <c r="H108" s="86"/>
      <c r="I108" s="86"/>
      <c r="J108" s="49">
        <f>J106+J107</f>
        <v>0</v>
      </c>
      <c r="K108" s="50"/>
      <c r="L108" s="50"/>
      <c r="M108" s="50"/>
      <c r="N108" s="50"/>
      <c r="O108" s="51">
        <v>717.83</v>
      </c>
      <c r="P108" s="50"/>
      <c r="Q108" s="51">
        <v>8.5399999999999991</v>
      </c>
    </row>
    <row r="111" spans="1:17" ht="15" x14ac:dyDescent="0.2">
      <c r="A111" s="78" t="s">
        <v>214</v>
      </c>
      <c r="B111" s="77"/>
      <c r="C111" s="77"/>
      <c r="D111" s="77"/>
      <c r="E111" s="77"/>
      <c r="F111" s="77"/>
      <c r="G111" s="77"/>
      <c r="H111" s="77"/>
      <c r="I111" s="77"/>
      <c r="J111" s="77"/>
      <c r="K111" s="77"/>
      <c r="L111" s="77"/>
      <c r="M111" s="77"/>
      <c r="N111" s="77"/>
      <c r="O111" s="77"/>
      <c r="P111" s="77"/>
      <c r="Q111" s="77"/>
    </row>
    <row r="112" spans="1:17" ht="15" x14ac:dyDescent="0.2">
      <c r="A112" s="76" t="s">
        <v>209</v>
      </c>
      <c r="B112" s="77"/>
      <c r="C112" s="77"/>
      <c r="D112" s="77"/>
      <c r="E112" s="77"/>
      <c r="F112" s="77"/>
      <c r="G112" s="77"/>
      <c r="H112" s="77"/>
      <c r="I112" s="77"/>
      <c r="J112" s="77"/>
      <c r="K112" s="77"/>
      <c r="L112" s="77"/>
      <c r="M112" s="77"/>
      <c r="N112" s="77"/>
      <c r="O112" s="77"/>
      <c r="P112" s="77"/>
      <c r="Q112" s="77"/>
    </row>
    <row r="115" spans="1:17" ht="15" x14ac:dyDescent="0.2">
      <c r="A115" s="78" t="s">
        <v>215</v>
      </c>
      <c r="B115" s="77"/>
      <c r="C115" s="77"/>
      <c r="D115" s="77"/>
      <c r="E115" s="77"/>
      <c r="F115" s="77"/>
      <c r="G115" s="77"/>
      <c r="H115" s="77"/>
      <c r="I115" s="77"/>
      <c r="J115" s="77"/>
      <c r="K115" s="77"/>
      <c r="L115" s="77"/>
      <c r="M115" s="77"/>
      <c r="N115" s="77"/>
      <c r="O115" s="77"/>
      <c r="P115" s="77"/>
      <c r="Q115" s="77"/>
    </row>
    <row r="116" spans="1:17" ht="15" x14ac:dyDescent="0.2">
      <c r="A116" s="76" t="s">
        <v>209</v>
      </c>
      <c r="B116" s="77"/>
      <c r="C116" s="77"/>
      <c r="D116" s="77"/>
      <c r="E116" s="77"/>
      <c r="F116" s="77"/>
      <c r="G116" s="77"/>
      <c r="H116" s="77"/>
      <c r="I116" s="77"/>
      <c r="J116" s="77"/>
      <c r="K116" s="77"/>
      <c r="L116" s="77"/>
      <c r="M116" s="77"/>
      <c r="N116" s="77"/>
      <c r="O116" s="77"/>
      <c r="P116" s="77"/>
      <c r="Q116" s="77"/>
    </row>
  </sheetData>
  <autoFilter ref="A17:Q108" xr:uid="{7B900965-7AD8-44B7-B409-00024BE6E5AB}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</autoFilter>
  <mergeCells count="65">
    <mergeCell ref="M1:Q1"/>
    <mergeCell ref="A21:H21"/>
    <mergeCell ref="A116:Q116"/>
    <mergeCell ref="A115:Q115"/>
    <mergeCell ref="A111:Q111"/>
    <mergeCell ref="A112:Q112"/>
    <mergeCell ref="A49:I49"/>
    <mergeCell ref="A48:I48"/>
    <mergeCell ref="A95:I95"/>
    <mergeCell ref="A96:I96"/>
    <mergeCell ref="A108:I108"/>
    <mergeCell ref="A107:I107"/>
    <mergeCell ref="A106:I106"/>
    <mergeCell ref="A104:I104"/>
    <mergeCell ref="A105:Q105"/>
    <mergeCell ref="A92:I92"/>
    <mergeCell ref="A93:I93"/>
    <mergeCell ref="A94:I94"/>
    <mergeCell ref="A97:Q97"/>
    <mergeCell ref="A87:I87"/>
    <mergeCell ref="A88:I88"/>
    <mergeCell ref="A89:I89"/>
    <mergeCell ref="A90:I90"/>
    <mergeCell ref="A91:I91"/>
    <mergeCell ref="A85:I85"/>
    <mergeCell ref="A86:I86"/>
    <mergeCell ref="A69:Q69"/>
    <mergeCell ref="A79:Q79"/>
    <mergeCell ref="A82:I82"/>
    <mergeCell ref="A83:I83"/>
    <mergeCell ref="A84:I84"/>
    <mergeCell ref="A44:I44"/>
    <mergeCell ref="A45:I45"/>
    <mergeCell ref="A46:I46"/>
    <mergeCell ref="A47:I47"/>
    <mergeCell ref="A50:Q50"/>
    <mergeCell ref="A40:I40"/>
    <mergeCell ref="A41:I41"/>
    <mergeCell ref="A42:I42"/>
    <mergeCell ref="A43:I43"/>
    <mergeCell ref="A36:I36"/>
    <mergeCell ref="A37:I37"/>
    <mergeCell ref="A38:I38"/>
    <mergeCell ref="A39:I39"/>
    <mergeCell ref="A8:Q8"/>
    <mergeCell ref="D17:Q17"/>
    <mergeCell ref="J18:K18"/>
    <mergeCell ref="D14:O14"/>
    <mergeCell ref="N22:N24"/>
    <mergeCell ref="O22:O24"/>
    <mergeCell ref="P22:P24"/>
    <mergeCell ref="Q22:Q24"/>
    <mergeCell ref="F23:F24"/>
    <mergeCell ref="G23:I23"/>
    <mergeCell ref="J23:J24"/>
    <mergeCell ref="K23:M23"/>
    <mergeCell ref="F22:I22"/>
    <mergeCell ref="J22:M22"/>
    <mergeCell ref="A22:A24"/>
    <mergeCell ref="A20:Q20"/>
    <mergeCell ref="B22:B24"/>
    <mergeCell ref="C22:C24"/>
    <mergeCell ref="D22:D24"/>
    <mergeCell ref="E22:E24"/>
    <mergeCell ref="A26:Q26"/>
  </mergeCells>
  <pageMargins left="0.23622047244094491" right="0" top="0.39370078740157483" bottom="0.39370078740157483" header="0.19685039370078741" footer="0.19685039370078741"/>
  <pageSetup paperSize="9" scale="92" fitToHeight="0" orientation="landscape" r:id="rId1"/>
  <headerFooter alignWithMargins="0">
    <oddHeader>&amp;LГРАНД-Смета 2021&amp;C27.04.2021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02-01-05</vt:lpstr>
      <vt:lpstr>'02-01-05'!Заголовки_для_печати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2018-11-22T12:56:26Z</cp:lastPrinted>
  <dcterms:created xsi:type="dcterms:W3CDTF">2012-09-25T04:33:48Z</dcterms:created>
  <dcterms:modified xsi:type="dcterms:W3CDTF">2021-06-10T05:05:11Z</dcterms:modified>
</cp:coreProperties>
</file>