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C11341D0-2F04-4DF9-B793-7AA2044F32F3}" xr6:coauthVersionLast="46" xr6:coauthVersionMax="46" xr10:uidLastSave="{00000000-0000-0000-0000-000000000000}"/>
  <bookViews>
    <workbookView xWindow="-120" yWindow="-120" windowWidth="29040" windowHeight="15840" tabRatio="829" activeTab="3" xr2:uid="{00000000-000D-0000-FFFF-FFFF00000000}"/>
  </bookViews>
  <sheets>
    <sheet name="Содержан" sheetId="7" r:id="rId1"/>
    <sheet name="Нормативы" sheetId="6" r:id="rId2"/>
    <sheet name="ДХЦ" sheetId="17" r:id="rId3"/>
    <sheet name="Форма расчета ФОТ" sheetId="5" r:id="rId4"/>
  </sheets>
  <definedNames>
    <definedName name="_TOC_250005" localSheetId="0">Содержан!$A$11</definedName>
    <definedName name="_TOC_250006" localSheetId="0">Содержан!$A$8</definedName>
    <definedName name="_Toc514076431" localSheetId="0">Содержан!$A$13</definedName>
    <definedName name="сумм_аммортиз" localSheetId="2">#REF!</definedName>
    <definedName name="сумм_аммортиз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17" l="1"/>
  <c r="G94" i="17"/>
  <c r="F94" i="17" s="1"/>
  <c r="G95" i="17"/>
  <c r="F95" i="17" s="1"/>
  <c r="G96" i="17"/>
  <c r="F96" i="17" s="1"/>
  <c r="G97" i="17"/>
  <c r="F97" i="17" s="1"/>
  <c r="G98" i="17"/>
  <c r="F98" i="17" s="1"/>
  <c r="G99" i="17"/>
  <c r="F99" i="17" s="1"/>
  <c r="G100" i="17"/>
  <c r="F100" i="17" s="1"/>
  <c r="G101" i="17"/>
  <c r="F101" i="17" s="1"/>
  <c r="G93" i="17"/>
  <c r="G92" i="17" s="1"/>
  <c r="F92" i="17" s="1"/>
  <c r="G89" i="17"/>
  <c r="F89" i="17" s="1"/>
  <c r="G90" i="17"/>
  <c r="F90" i="17" s="1"/>
  <c r="G91" i="17"/>
  <c r="F91" i="17" s="1"/>
  <c r="G88" i="17"/>
  <c r="G87" i="17" s="1"/>
  <c r="G86" i="17" s="1"/>
  <c r="F66" i="17"/>
  <c r="F72" i="17"/>
  <c r="F78" i="17"/>
  <c r="F84" i="17"/>
  <c r="F45" i="17"/>
  <c r="F51" i="17"/>
  <c r="F57" i="17"/>
  <c r="F63" i="17"/>
  <c r="G66" i="17"/>
  <c r="G67" i="17"/>
  <c r="F67" i="17" s="1"/>
  <c r="G68" i="17"/>
  <c r="F68" i="17" s="1"/>
  <c r="G69" i="17"/>
  <c r="F69" i="17" s="1"/>
  <c r="G70" i="17"/>
  <c r="F70" i="17" s="1"/>
  <c r="G71" i="17"/>
  <c r="F71" i="17" s="1"/>
  <c r="G72" i="17"/>
  <c r="G73" i="17"/>
  <c r="F73" i="17" s="1"/>
  <c r="G74" i="17"/>
  <c r="F74" i="17" s="1"/>
  <c r="G75" i="17"/>
  <c r="F75" i="17" s="1"/>
  <c r="G76" i="17"/>
  <c r="F76" i="17" s="1"/>
  <c r="G77" i="17"/>
  <c r="F77" i="17" s="1"/>
  <c r="G78" i="17"/>
  <c r="G79" i="17"/>
  <c r="F79" i="17" s="1"/>
  <c r="G80" i="17"/>
  <c r="F80" i="17" s="1"/>
  <c r="G81" i="17"/>
  <c r="F81" i="17" s="1"/>
  <c r="G82" i="17"/>
  <c r="F82" i="17" s="1"/>
  <c r="G83" i="17"/>
  <c r="F83" i="17" s="1"/>
  <c r="G84" i="17"/>
  <c r="G65" i="17"/>
  <c r="F65" i="17" s="1"/>
  <c r="G41" i="17"/>
  <c r="F41" i="17" s="1"/>
  <c r="G42" i="17"/>
  <c r="F42" i="17" s="1"/>
  <c r="G43" i="17"/>
  <c r="F43" i="17" s="1"/>
  <c r="G44" i="17"/>
  <c r="G39" i="17" s="1"/>
  <c r="G45" i="17"/>
  <c r="G46" i="17"/>
  <c r="F46" i="17" s="1"/>
  <c r="G47" i="17"/>
  <c r="F47" i="17" s="1"/>
  <c r="G48" i="17"/>
  <c r="F48" i="17" s="1"/>
  <c r="G49" i="17"/>
  <c r="F49" i="17" s="1"/>
  <c r="G50" i="17"/>
  <c r="F50" i="17" s="1"/>
  <c r="G51" i="17"/>
  <c r="G52" i="17"/>
  <c r="F52" i="17" s="1"/>
  <c r="G53" i="17"/>
  <c r="F53" i="17" s="1"/>
  <c r="G54" i="17"/>
  <c r="F54" i="17" s="1"/>
  <c r="G55" i="17"/>
  <c r="F55" i="17" s="1"/>
  <c r="G56" i="17"/>
  <c r="F56" i="17" s="1"/>
  <c r="G57" i="17"/>
  <c r="G58" i="17"/>
  <c r="F58" i="17" s="1"/>
  <c r="G59" i="17"/>
  <c r="F59" i="17" s="1"/>
  <c r="G60" i="17"/>
  <c r="F60" i="17" s="1"/>
  <c r="G61" i="17"/>
  <c r="F61" i="17" s="1"/>
  <c r="G62" i="17"/>
  <c r="F62" i="17" s="1"/>
  <c r="G63" i="17"/>
  <c r="G40" i="17"/>
  <c r="F40" i="17" s="1"/>
  <c r="G35" i="17"/>
  <c r="G36" i="17"/>
  <c r="F36" i="17" s="1"/>
  <c r="G34" i="17"/>
  <c r="G33" i="17" s="1"/>
  <c r="F33" i="17" s="1"/>
  <c r="G31" i="17"/>
  <c r="G29" i="17" s="1"/>
  <c r="F29" i="17" s="1"/>
  <c r="G32" i="17"/>
  <c r="F32" i="17" s="1"/>
  <c r="G30" i="17"/>
  <c r="G13" i="17"/>
  <c r="G14" i="17"/>
  <c r="F14" i="17" s="1"/>
  <c r="G15" i="17"/>
  <c r="F15" i="17" s="1"/>
  <c r="G16" i="17"/>
  <c r="F16" i="17" s="1"/>
  <c r="G17" i="17"/>
  <c r="G18" i="17"/>
  <c r="G19" i="17"/>
  <c r="F19" i="17" s="1"/>
  <c r="G20" i="17"/>
  <c r="F20" i="17" s="1"/>
  <c r="G21" i="17"/>
  <c r="F21" i="17" s="1"/>
  <c r="G22" i="17"/>
  <c r="F22" i="17" s="1"/>
  <c r="G23" i="17"/>
  <c r="G24" i="17"/>
  <c r="G25" i="17"/>
  <c r="G26" i="17"/>
  <c r="G27" i="17"/>
  <c r="F27" i="17" s="1"/>
  <c r="G28" i="17"/>
  <c r="F28" i="17" s="1"/>
  <c r="G12" i="17"/>
  <c r="F30" i="17"/>
  <c r="F35" i="17"/>
  <c r="F12" i="17"/>
  <c r="F13" i="17"/>
  <c r="F17" i="17"/>
  <c r="F18" i="17"/>
  <c r="F23" i="17"/>
  <c r="F24" i="17"/>
  <c r="F25" i="17"/>
  <c r="F26" i="17"/>
  <c r="F123" i="17"/>
  <c r="F122" i="17"/>
  <c r="F121" i="17"/>
  <c r="F120" i="17"/>
  <c r="F119" i="17"/>
  <c r="G118" i="17"/>
  <c r="F118" i="17" s="1"/>
  <c r="G117" i="17"/>
  <c r="F117" i="17" s="1"/>
  <c r="G116" i="17"/>
  <c r="F116" i="17" s="1"/>
  <c r="G115" i="17"/>
  <c r="F115" i="17" s="1"/>
  <c r="G114" i="17"/>
  <c r="F114" i="17" s="1"/>
  <c r="F112" i="17"/>
  <c r="F111" i="17"/>
  <c r="G111" i="17" s="1"/>
  <c r="F110" i="17"/>
  <c r="G110" i="17" s="1"/>
  <c r="F109" i="17"/>
  <c r="G109" i="17" s="1"/>
  <c r="F108" i="17"/>
  <c r="G108" i="17" s="1"/>
  <c r="F107" i="17"/>
  <c r="G107" i="17" s="1"/>
  <c r="F106" i="17"/>
  <c r="G106" i="17" s="1"/>
  <c r="F105" i="17"/>
  <c r="G105" i="17" s="1"/>
  <c r="F44" i="17" l="1"/>
  <c r="F31" i="17"/>
  <c r="F93" i="17"/>
  <c r="G64" i="17"/>
  <c r="F64" i="17" s="1"/>
  <c r="F34" i="17"/>
  <c r="G38" i="17"/>
  <c r="F39" i="17"/>
  <c r="G11" i="17"/>
  <c r="F11" i="17" s="1"/>
  <c r="F10" i="17" s="1"/>
  <c r="F87" i="17"/>
  <c r="F86" i="17" s="1"/>
  <c r="G103" i="17"/>
  <c r="F113" i="17"/>
  <c r="F103" i="17"/>
  <c r="G113" i="17"/>
  <c r="H8" i="5"/>
  <c r="H11" i="5" s="1"/>
  <c r="H12" i="5" s="1"/>
  <c r="H14" i="5" s="1"/>
  <c r="H16" i="5" s="1"/>
  <c r="H17" i="5" s="1"/>
  <c r="H18" i="5" s="1"/>
  <c r="H20" i="5" s="1"/>
  <c r="F38" i="17" l="1"/>
  <c r="G10" i="17"/>
  <c r="S11" i="5"/>
  <c r="S8" i="5"/>
  <c r="S7" i="5"/>
  <c r="S16" i="5"/>
  <c r="S14" i="5"/>
  <c r="S12" i="5"/>
  <c r="K9" i="5" l="1"/>
  <c r="K10" i="5"/>
  <c r="K11" i="5"/>
  <c r="K12" i="5"/>
  <c r="K14" i="5"/>
  <c r="K16" i="5"/>
  <c r="K17" i="5"/>
  <c r="K18" i="5"/>
  <c r="K20" i="5"/>
  <c r="K21" i="5"/>
  <c r="K22" i="5"/>
  <c r="K23" i="5"/>
  <c r="K24" i="5"/>
  <c r="K25" i="5"/>
  <c r="K26" i="5"/>
  <c r="K27" i="5"/>
  <c r="K28" i="5"/>
  <c r="K29" i="5"/>
  <c r="K8" i="5"/>
  <c r="P5" i="5"/>
  <c r="S17" i="5" l="1"/>
  <c r="A2" i="6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I29" i="5"/>
  <c r="J29" i="5" s="1"/>
  <c r="I28" i="5"/>
  <c r="J28" i="5" s="1"/>
  <c r="I27" i="5"/>
  <c r="J27" i="5" s="1"/>
  <c r="I21" i="5"/>
  <c r="J21" i="5" s="1"/>
  <c r="I20" i="5"/>
  <c r="J20" i="5" s="1"/>
  <c r="I18" i="5"/>
  <c r="I17" i="5"/>
  <c r="J17" i="5" s="1"/>
  <c r="I16" i="5"/>
  <c r="J16" i="5" s="1"/>
  <c r="M16" i="5" s="1"/>
  <c r="I14" i="5"/>
  <c r="J14" i="5" s="1"/>
  <c r="L14" i="5" s="1"/>
  <c r="I12" i="5"/>
  <c r="I9" i="5"/>
  <c r="J9" i="5"/>
  <c r="I23" i="5"/>
  <c r="J23" i="5" s="1"/>
  <c r="I8" i="5"/>
  <c r="J8" i="5" s="1"/>
  <c r="I7" i="5"/>
  <c r="J7" i="5" s="1"/>
  <c r="I11" i="5"/>
  <c r="J11" i="5" s="1"/>
  <c r="M11" i="5" s="1"/>
  <c r="S18" i="5" l="1"/>
  <c r="L11" i="5"/>
  <c r="N11" i="5" s="1"/>
  <c r="O11" i="5" s="1"/>
  <c r="M28" i="5"/>
  <c r="M17" i="5"/>
  <c r="L8" i="5"/>
  <c r="J12" i="5"/>
  <c r="M9" i="5"/>
  <c r="L9" i="5"/>
  <c r="L16" i="5"/>
  <c r="N16" i="5" s="1"/>
  <c r="O16" i="5" s="1"/>
  <c r="M27" i="5"/>
  <c r="L27" i="5"/>
  <c r="M8" i="5"/>
  <c r="M20" i="5"/>
  <c r="M29" i="5"/>
  <c r="M7" i="5"/>
  <c r="M23" i="5"/>
  <c r="L23" i="5"/>
  <c r="M14" i="5"/>
  <c r="N14" i="5" s="1"/>
  <c r="L21" i="5"/>
  <c r="M21" i="5"/>
  <c r="L7" i="5"/>
  <c r="L20" i="5"/>
  <c r="L17" i="5"/>
  <c r="J18" i="5"/>
  <c r="L29" i="5"/>
  <c r="Q11" i="5" l="1"/>
  <c r="R11" i="5" s="1"/>
  <c r="S20" i="5"/>
  <c r="N8" i="5"/>
  <c r="L28" i="5"/>
  <c r="N28" i="5" s="1"/>
  <c r="O28" i="5" s="1"/>
  <c r="K5" i="5"/>
  <c r="N21" i="5"/>
  <c r="O21" i="5" s="1"/>
  <c r="Q21" i="5" s="1"/>
  <c r="N17" i="5"/>
  <c r="N29" i="5"/>
  <c r="O29" i="5" s="1"/>
  <c r="Q29" i="5" s="1"/>
  <c r="O14" i="5"/>
  <c r="Q14" i="5" s="1"/>
  <c r="R14" i="5" s="1"/>
  <c r="Q16" i="5"/>
  <c r="R16" i="5" s="1"/>
  <c r="N7" i="5"/>
  <c r="O7" i="5" s="1"/>
  <c r="M12" i="5"/>
  <c r="L12" i="5"/>
  <c r="J5" i="5"/>
  <c r="N23" i="5"/>
  <c r="L18" i="5"/>
  <c r="M18" i="5"/>
  <c r="N20" i="5"/>
  <c r="N27" i="5"/>
  <c r="O27" i="5" s="1"/>
  <c r="Q27" i="5" s="1"/>
  <c r="N9" i="5"/>
  <c r="N18" i="5" l="1"/>
  <c r="O18" i="5" s="1"/>
  <c r="Q18" i="5" s="1"/>
  <c r="R18" i="5" s="1"/>
  <c r="S21" i="5"/>
  <c r="R21" i="5" s="1"/>
  <c r="M5" i="5"/>
  <c r="L5" i="5"/>
  <c r="O8" i="5"/>
  <c r="Q8" i="5" s="1"/>
  <c r="R8" i="5" s="1"/>
  <c r="N12" i="5"/>
  <c r="O23" i="5"/>
  <c r="Q23" i="5" s="1"/>
  <c r="Q28" i="5"/>
  <c r="Q7" i="5"/>
  <c r="R7" i="5" s="1"/>
  <c r="O20" i="5"/>
  <c r="Q20" i="5" s="1"/>
  <c r="R20" i="5" s="1"/>
  <c r="O17" i="5"/>
  <c r="Q17" i="5" s="1"/>
  <c r="R17" i="5" s="1"/>
  <c r="O9" i="5"/>
  <c r="Q9" i="5" s="1"/>
  <c r="G5" i="17" l="1"/>
  <c r="N5" i="5"/>
  <c r="S23" i="5"/>
  <c r="R23" i="5" s="1"/>
  <c r="O12" i="5"/>
  <c r="Q12" i="5" s="1"/>
  <c r="R12" i="5" s="1"/>
  <c r="G7" i="17" l="1"/>
  <c r="F5" i="17"/>
  <c r="O5" i="5"/>
  <c r="S27" i="5"/>
  <c r="R27" i="5" s="1"/>
  <c r="Q4" i="5"/>
  <c r="F7" i="17" l="1"/>
  <c r="G8" i="17"/>
  <c r="F8" i="17" s="1"/>
  <c r="S29" i="5"/>
  <c r="S28" i="5"/>
  <c r="R28" i="5" s="1"/>
  <c r="G6" i="17" l="1"/>
  <c r="G4" i="17" s="1"/>
  <c r="G126" i="17" s="1"/>
  <c r="F6" i="17"/>
  <c r="F4" i="17" s="1"/>
  <c r="F126" i="17" s="1"/>
  <c r="R29" i="5"/>
  <c r="S4" i="5"/>
  <c r="G127" i="17" l="1"/>
  <c r="G128" i="17" l="1"/>
  <c r="F127" i="17"/>
  <c r="F128" i="17" s="1"/>
  <c r="G129" i="17" l="1"/>
  <c r="G130" i="17" l="1"/>
  <c r="F129" i="17"/>
  <c r="F130" i="17" l="1"/>
  <c r="F131" i="17" s="1"/>
  <c r="F132" i="17" s="1"/>
  <c r="F133" i="17" s="1"/>
  <c r="G131" i="17"/>
  <c r="H130" i="17" s="1"/>
  <c r="H128" i="17" l="1"/>
  <c r="H122" i="17"/>
  <c r="H127" i="17"/>
  <c r="H119" i="17"/>
  <c r="H103" i="17"/>
  <c r="H5" i="17"/>
  <c r="H6" i="17"/>
  <c r="H86" i="17"/>
  <c r="H113" i="17"/>
  <c r="H38" i="17"/>
  <c r="G132" i="17"/>
  <c r="G133" i="17" s="1"/>
  <c r="G136" i="17" s="1"/>
  <c r="H121" i="17"/>
  <c r="H10" i="17"/>
  <c r="H123" i="17"/>
  <c r="H126" i="17"/>
  <c r="H129" i="17"/>
  <c r="H4" i="17"/>
  <c r="H120" i="17"/>
  <c r="H11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121" authorId="0" shapeId="0" xr:uid="{00000000-0006-0000-0600-000001000000}">
      <text>
        <r>
          <rPr>
            <sz val="9"/>
            <color indexed="81"/>
            <rFont val="Tahoma"/>
            <family val="2"/>
            <charset val="204"/>
          </rPr>
          <t>обучение, санитарные книжки, допуски, лицензии и т.п.</t>
        </r>
      </text>
    </comment>
    <comment ref="B122" authorId="0" shapeId="0" xr:uid="{00000000-0006-0000-0600-000002000000}">
      <text>
        <r>
          <rPr>
            <sz val="9"/>
            <color indexed="81"/>
            <rFont val="Tahoma"/>
            <family val="2"/>
            <charset val="204"/>
          </rPr>
          <t>доставка персонала и материалов, логистические затраты и т.п.</t>
        </r>
      </text>
    </comment>
    <comment ref="B123" authorId="0" shapeId="0" xr:uid="{00000000-0006-0000-0600-000003000000}">
      <text>
        <r>
          <rPr>
            <sz val="9"/>
            <color indexed="81"/>
            <rFont val="Tahoma"/>
            <family val="2"/>
            <charset val="204"/>
          </rPr>
          <t>аренда помещений, расходы на запуск, моб. связь, интернет, канцелярские товары и т.п</t>
        </r>
      </text>
    </comment>
    <comment ref="B127" authorId="0" shapeId="0" xr:uid="{00000000-0006-0000-0600-000004000000}">
      <text>
        <r>
          <rPr>
            <sz val="9"/>
            <color indexed="81"/>
            <rFont val="Tahoma"/>
            <family val="2"/>
            <charset val="204"/>
          </rPr>
          <t>затраты на АУП, аренду офисных и складских помещений, страхование, налог на имущество и т.п.</t>
        </r>
      </text>
    </comment>
  </commentList>
</comments>
</file>

<file path=xl/sharedStrings.xml><?xml version="1.0" encoding="utf-8"?>
<sst xmlns="http://schemas.openxmlformats.org/spreadsheetml/2006/main" count="232" uniqueCount="209">
  <si>
    <t>Расходы на оплату труда</t>
  </si>
  <si>
    <t>Инвентарь</t>
  </si>
  <si>
    <t>Спецодежда</t>
  </si>
  <si>
    <t>Амортизация ОС</t>
  </si>
  <si>
    <t>Подрядные работы</t>
  </si>
  <si>
    <t>Эксплуатация и ремонт оборудования</t>
  </si>
  <si>
    <t>Налог на прибыль</t>
  </si>
  <si>
    <t>Расходные материалы (РМ для сан.зон)</t>
  </si>
  <si>
    <t>Прочие расходы</t>
  </si>
  <si>
    <t>Транспортные расходы</t>
  </si>
  <si>
    <t>График и время работы</t>
  </si>
  <si>
    <t>Кол-во месяцев</t>
  </si>
  <si>
    <t>Комментарии</t>
  </si>
  <si>
    <t>Наименование статьи затрат</t>
  </si>
  <si>
    <t>Кол-во</t>
  </si>
  <si>
    <t>НДФЛ</t>
  </si>
  <si>
    <t>Стоимость  без НДС</t>
  </si>
  <si>
    <t xml:space="preserve">Накладные расходы       </t>
  </si>
  <si>
    <t xml:space="preserve">  Зарплата, премии, компенсации</t>
  </si>
  <si>
    <t xml:space="preserve">  Налоги на ФОТ </t>
  </si>
  <si>
    <t>Итого в месяц, руб.</t>
  </si>
  <si>
    <t>НДС</t>
  </si>
  <si>
    <t>Себестоимость (производственная)</t>
  </si>
  <si>
    <t>Полная себестоимость (справочно)</t>
  </si>
  <si>
    <t xml:space="preserve">Вознаграждение </t>
  </si>
  <si>
    <t>Кол- во, чел.</t>
  </si>
  <si>
    <t>Заработная плата на 1 сотр. "на руки", руб.</t>
  </si>
  <si>
    <t>Расходы на оплату труда (см. лист "Расчет ФОТ")</t>
  </si>
  <si>
    <t>Цена покупки, руб.</t>
  </si>
  <si>
    <t>Оплата отпускных дней, руб./год</t>
  </si>
  <si>
    <t>Заработная плата "на руки", руб./мес.</t>
  </si>
  <si>
    <t>Заработная плата "на руки", руб./год</t>
  </si>
  <si>
    <t>Оплата праздничных  дней, руб./год</t>
  </si>
  <si>
    <t xml:space="preserve">Оплата больничных дней (3 дня), руб./год                </t>
  </si>
  <si>
    <t>НДФЛ, руб./год</t>
  </si>
  <si>
    <t>Взносы в фонды (РФ, Киргизия), руб./год</t>
  </si>
  <si>
    <t>Взносы в фонды (СНГ), руб./год</t>
  </si>
  <si>
    <t>Итого ФОТ (с учетом районных коэффициентов, северных надбавок, праздничных, отпускных и больничных дней, НДФЛ и  страховых взносов), руб./год</t>
  </si>
  <si>
    <t>Часовая тарифная ставка (с учетом районных коэффициентов, северных надбавок, праздничных, отпускных и больничных дней, НДФЛ и  страховых взносов), руб./час</t>
  </si>
  <si>
    <t>Дневная смена</t>
  </si>
  <si>
    <t>Ночная смена</t>
  </si>
  <si>
    <t>Летний период</t>
  </si>
  <si>
    <t>Зимний период</t>
  </si>
  <si>
    <t>Количество АУП в смену</t>
  </si>
  <si>
    <t>Количество производственного персонала в смену</t>
  </si>
  <si>
    <t xml:space="preserve">В столбец B "Наименование статей затрат" в ряд строк добавлены "Примечания", содержащие описание статьи и/или перечень расходов, которые необходимо учитывать при расчете определенной статьи затрат. </t>
  </si>
  <si>
    <t>Горюче-смазочные материалы (ГСМ)</t>
  </si>
  <si>
    <t>Аренда оборудования и транспортных средств (ТС)</t>
  </si>
  <si>
    <t>Оплата праздничных дней производится в двойном размере.</t>
  </si>
  <si>
    <t xml:space="preserve">Размер оплачиваемого работодателем больничного листа в расчете учитывается для каждого сотрудника в размере не менее стоимости 3 (трёх) рабочих дней ежегодно. </t>
  </si>
  <si>
    <t>Размер страховых взносов для граждан РФ и стран ЕАЭС составляет 30%, без учета страховых взносов от несчастных случаев, которые закладываются согласно таблице производственных рисков (от 0,2 до 8,5%). Применительно к клинингу страховые взносы в ФСС по несчастным случаям в среднем равны 0,5%.</t>
  </si>
  <si>
    <t>Размер страховых взносов для других категорий иностранных граждан составляет 23,8%, без учета страховых взносов от несчастных случаев, которые закладываются согласно таблице производственных рисков (от 0,2 до 8,5%). Применительно к клинингу страховые взносы в ФСС по несчастным случаям в среднем равны 0,5%.</t>
  </si>
  <si>
    <t xml:space="preserve">График уборки объекта: </t>
  </si>
  <si>
    <t>Расходы на СОУТ (новый объект),  по охране труда (ОТ) и промышленной безопасности (ПБ)</t>
  </si>
  <si>
    <t>Стоимость с НДС (20%)</t>
  </si>
  <si>
    <t>Срок амортизации (макисмальный)</t>
  </si>
  <si>
    <t>Электрооборудование крупное -  поломоечные машины различного типа (3 амортизационная группа)</t>
  </si>
  <si>
    <t>Электрооборудование (пылесосы, пыле/водосос, экстраторы и т.п.) (1 амортизацонная группа)</t>
  </si>
  <si>
    <t>электрооборудование среднее - однодисковые роторные машины в разлычных навесных модефикациях, высокоскоростные роторные машины, специализированные машины для чистки ковров, эскалаторов, траволаторов и проч. (2 группа)</t>
  </si>
  <si>
    <t>Механизация крупная (фронтальные погрузчики с навесным оборудованием более 1 куб.м., самосвалы грузоподъемностью более 10 тонн, автогрейдеры) 5 аморт.группа</t>
  </si>
  <si>
    <t>Механизация средняя и малая западного производства  (фронтальные погрузчики  до 1 куб.м., коммунальные машины для уборки дорог и тротуаров, паркингов, самосвалы до 10 тонн и проч.) 4 аморт.группа</t>
  </si>
  <si>
    <t>Механизация средняя и малая производства СНГ и КНР  (фронтальные погрузчики типа МТЗ до 1 куб.м., коммунальные машины для уборки дорог и тратуаров, паркингов, самосвалы до 10 тонн и проч.) 4 аморт.группа</t>
  </si>
  <si>
    <t xml:space="preserve">Механизация ручная (снегоочиститель шнековый, снегоуборчняа машина щеточного типа, травокосилка, газонокосилка и проч.) 2 аморт.группа </t>
  </si>
  <si>
    <t>Содержание</t>
  </si>
  <si>
    <t>3. Нормативы и правила заполнения формы калькуляции услуг………….…………………………………………………………………….………………4</t>
  </si>
  <si>
    <r>
      <t>1.</t>
    </r>
    <r>
      <rPr>
        <b/>
        <sz val="7"/>
        <color rgb="FF231F20"/>
        <rFont val="Times New Roman"/>
        <family val="1"/>
        <charset val="204"/>
      </rPr>
      <t xml:space="preserve">    </t>
    </r>
    <r>
      <rPr>
        <b/>
        <sz val="11"/>
        <color rgb="FF231F20"/>
        <rFont val="Arial"/>
        <family val="2"/>
        <charset val="204"/>
      </rPr>
      <t>ОБЛАСТЬ ПРИМЕНЕНИЯ</t>
    </r>
  </si>
  <si>
    <t>2.  НОРМАТИВНЫЕ ССЫЛКИ И ОПРЕДЕЛЕНИЯ</t>
  </si>
  <si>
    <t>1. Область применения………………………………………………………………………………………………………………………………………….…………3</t>
  </si>
  <si>
    <t>2. Нормативные ссылки и определения………………………………………………………………………………..……………………………………………..3</t>
  </si>
  <si>
    <t>4. Форма калькуляции услуг …..…….……………….…………………………………………………………………………..…………………………………….5-6</t>
  </si>
  <si>
    <t>Оператор внутренней уборки</t>
  </si>
  <si>
    <t>Коэффициент накладных расходов</t>
  </si>
  <si>
    <t>Коэффициент расчета вознаграждения</t>
  </si>
  <si>
    <t>Стоимость, руб.</t>
  </si>
  <si>
    <t>Калькуляция</t>
  </si>
  <si>
    <t>%  к стоимости без НДС</t>
  </si>
  <si>
    <t xml:space="preserve">В настоящей форме Калькуляции все затраты необходимо указывать без учета НДС. </t>
  </si>
  <si>
    <r>
      <t xml:space="preserve">Значение параметра "Заработная плата на 1 сотрудника "на руки" (столбец Е лист "2.Расчет ФОТ"), устанавливаемого участником при расчете бюджета проекта, должно быть не менее значения данного параметра, указанного в </t>
    </r>
    <r>
      <rPr>
        <sz val="12"/>
        <color rgb="FFFF0000"/>
        <rFont val="Tahoma"/>
        <family val="2"/>
        <charset val="204"/>
      </rPr>
      <t>Стандарте 2 СРО АКФО ("Минимальный размер заработной платы").</t>
    </r>
  </si>
  <si>
    <t>Количество дней отпуска рассчитывается исходя из 28 календарных дней. Дополнительно учитывается отпуск, установленный законодательством для районов Крайнего Севера и приравненных к ним (8,16 или 24 календарных дня), а также отпуск, который может быть установлен по результатам специальной оценки условий труда (СОУТ).</t>
  </si>
  <si>
    <t xml:space="preserve">Сроки амортизации основных средств определяются каждым участником самостоятельно в соответствии с действующим законодательством РФ, но не должны превышать указанные в столбце "E" максимально допустимые значения данного параметра. </t>
  </si>
  <si>
    <t>Срок контракта, мес.</t>
  </si>
  <si>
    <t>Настоящий стандарт организации устанавливает специальные требования, модель и критерии формирования стоимости услуг субъектов предпринимательской деятельности, являющихся членами СРО АКФО и осуществляющих клининговые услуги и услуги по технической эксплуатации. Настоящий стандарт является обязательным для применения всеми членами СРО АКФО.</t>
  </si>
  <si>
    <t>Использование данного стандарта позволяет обеспечить единый и объективный подход при формировании стоимости услуг при проведении различных видов закупок, в том числе конкурсов, а также контроль за формированием стоимости услуг для борьбы с демпингом.</t>
  </si>
  <si>
    <t>Применение Стандарта позволит повысить конкурентоспособность компаний, осуществляющих клининговые услуги и услуги по технической эксплуатации, а также оказать положительное воздействие на качество оказываемых услуг.</t>
  </si>
  <si>
    <t xml:space="preserve">Область применения стандарта относится к видам деятельности в соответствии с классификатором видов экономической деятельности для данного вида услуг. </t>
  </si>
  <si>
    <t>Стандартом СТО СРО АКФО 2.05 – 2019. Термины и определения (глоссарий).</t>
  </si>
  <si>
    <t>В настоящем стандарте применены термины и определения в соответствии с Федеральным законом «О саморегулируемых организациях», Федеральным законом от 29.06.2015 № 162-ФЗ, «О стандартизации в Российской Федерации».</t>
  </si>
  <si>
    <t>Стандарт разработан с учетом положений государственного стандарта ГОСТ Р 1.4-2004. Стандарты организаций и Стандарта СТО СРО АКФО 1.0. - 2019. Система стандартизации.</t>
  </si>
  <si>
    <t>Кол-во рабочих часов в смену</t>
  </si>
  <si>
    <t>Кол-во рабочих смен в месяц</t>
  </si>
  <si>
    <t>Кол-во рабочих часов итого</t>
  </si>
  <si>
    <t>Стоимость чел. часа (информационно)</t>
  </si>
  <si>
    <t>Администратор</t>
  </si>
  <si>
    <t>5/2 с 08.00-17.00</t>
  </si>
  <si>
    <t>Прачечная</t>
  </si>
  <si>
    <t>Супервайзер прачечной</t>
  </si>
  <si>
    <t>2/2 с 08.00 до 20.00</t>
  </si>
  <si>
    <t>2/2 с 10.00 до 22.00</t>
  </si>
  <si>
    <t>Гостиница номерной фонд</t>
  </si>
  <si>
    <t xml:space="preserve">Горничные </t>
  </si>
  <si>
    <t>Сотрудники прачечной</t>
  </si>
  <si>
    <t xml:space="preserve">Грузчик/уборщик </t>
  </si>
  <si>
    <t>5/2 с 8.00 до 17.00</t>
  </si>
  <si>
    <t>Территория</t>
  </si>
  <si>
    <t>Дворник</t>
  </si>
  <si>
    <t>чистка крыши</t>
  </si>
  <si>
    <t>Взносы в фонды (РФ)</t>
  </si>
  <si>
    <t>минимально необходимая численность персонала указана в ТЗ</t>
  </si>
  <si>
    <t>Расходные материалы для уборки территории</t>
  </si>
  <si>
    <t>Спецодежда для уборки помещений</t>
  </si>
  <si>
    <t>Итого в 2 года, руб.</t>
  </si>
  <si>
    <t>Расходные материалы для стирки и уборки помещений(химия и РМ для уборки)</t>
  </si>
  <si>
    <t>Полотенца бумажные 250 шт., пачка</t>
  </si>
  <si>
    <t>Бумага туалетная 200 м, рулон</t>
  </si>
  <si>
    <t xml:space="preserve">Мешок д/мусора ПВД 120л  35мкм , шт </t>
  </si>
  <si>
    <t>Мешок для мусора 35л  50шт/рул, рул</t>
  </si>
  <si>
    <t>Мешок для мусора 60л/50шт/, рул</t>
  </si>
  <si>
    <t>Мыло-крем жидкое,  5 л., канистра</t>
  </si>
  <si>
    <t xml:space="preserve">Перчатки х/б ПВХ5-ти нитка, пар </t>
  </si>
  <si>
    <t>Система полива</t>
  </si>
  <si>
    <t>Тележка для шланга</t>
  </si>
  <si>
    <t>Грабли веерные проволоч. окраш. 22 зуба с черенком</t>
  </si>
  <si>
    <t>Грабли витые 12-ти зубые с черенком</t>
  </si>
  <si>
    <t>Движок  для снега</t>
  </si>
  <si>
    <t>Кисти плоские разные</t>
  </si>
  <si>
    <t xml:space="preserve">Ледоруб с черенком </t>
  </si>
  <si>
    <t xml:space="preserve">Лом-гвоздодер </t>
  </si>
  <si>
    <t>Лопата снеговая</t>
  </si>
  <si>
    <t xml:space="preserve">Лопата снегоуборочная (скрепер) </t>
  </si>
  <si>
    <t>Лопата совковая</t>
  </si>
  <si>
    <t xml:space="preserve">Лопата тротуарная </t>
  </si>
  <si>
    <t xml:space="preserve">Лопата штыковая  </t>
  </si>
  <si>
    <t xml:space="preserve">Метла пластиковая </t>
  </si>
  <si>
    <t xml:space="preserve">Метла синтетическая </t>
  </si>
  <si>
    <t>Черенок-ручка</t>
  </si>
  <si>
    <t xml:space="preserve">Сани-волокуши </t>
  </si>
  <si>
    <t>Тачка садовая 2-х колесная</t>
  </si>
  <si>
    <t>Ножницы садовые</t>
  </si>
  <si>
    <t>Кусторез</t>
  </si>
  <si>
    <t>Расходные материалы (минимально необходимый перечень)</t>
  </si>
  <si>
    <t xml:space="preserve">Ведро 12 л </t>
  </si>
  <si>
    <t>Ведро 6 л</t>
  </si>
  <si>
    <t xml:space="preserve">Держатели для МОПов </t>
  </si>
  <si>
    <t>МОПы</t>
  </si>
  <si>
    <t>Держатель падов под ручку удлинитель</t>
  </si>
  <si>
    <t>Пады</t>
  </si>
  <si>
    <t>Держатель с шубкой</t>
  </si>
  <si>
    <t>Знак "Осторожно, влажный пол"</t>
  </si>
  <si>
    <t>Распылитель</t>
  </si>
  <si>
    <t>Ручка-палка</t>
  </si>
  <si>
    <t>Флаундер</t>
  </si>
  <si>
    <t>Сквидж для стекла</t>
  </si>
  <si>
    <t>Тележки двухведерные</t>
  </si>
  <si>
    <t>Тележка для белья</t>
  </si>
  <si>
    <t>Телескопическая штанга</t>
  </si>
  <si>
    <t>Совок с крышкой</t>
  </si>
  <si>
    <t>Щетка для совка</t>
  </si>
  <si>
    <t>Губка меламиновая</t>
  </si>
  <si>
    <t>Губка металлическая</t>
  </si>
  <si>
    <t xml:space="preserve">Губка абразивная  </t>
  </si>
  <si>
    <t>Микрофибра ткань</t>
  </si>
  <si>
    <t xml:space="preserve">Салфетка микроспан </t>
  </si>
  <si>
    <t>Салфетка микрофибра</t>
  </si>
  <si>
    <t>Кружка мерная</t>
  </si>
  <si>
    <t>Костюм женский (брюки + куртка), шт</t>
  </si>
  <si>
    <t>Обувь женская , пар</t>
  </si>
  <si>
    <t>Фартук прорезиненный , шт</t>
  </si>
  <si>
    <t>Жилет утепленный , шт</t>
  </si>
  <si>
    <t>Костюм зима мужской, шт</t>
  </si>
  <si>
    <t>Ботинки  зима мужск., пар</t>
  </si>
  <si>
    <t xml:space="preserve">Шапка шерстяная, шт </t>
  </si>
  <si>
    <t>Шапка-ушанка , шт</t>
  </si>
  <si>
    <t>Рукавицы утеплённые с брезентовым наладонником , пар</t>
  </si>
  <si>
    <t>Костюм лето мужской, шт</t>
  </si>
  <si>
    <t>Футболка с логотипом, шт</t>
  </si>
  <si>
    <t>Полуботинки , пар</t>
  </si>
  <si>
    <t>Очки защитные, шт</t>
  </si>
  <si>
    <t>Спецодежда для уборки территории и подсобного рабочего</t>
  </si>
  <si>
    <t>1 триммер</t>
  </si>
  <si>
    <t>Ленор, кондиционер для белья, 1,8 литра, шт</t>
  </si>
  <si>
    <t>Средство ДП-2Т, табл</t>
  </si>
  <si>
    <t>Рассада цветов, шт</t>
  </si>
  <si>
    <t>Инвентарь для уборки помещений (минимально необходимый перечень)</t>
  </si>
  <si>
    <t>Инвентарь для уборки территории (минимально необходимый перечень)</t>
  </si>
  <si>
    <t>2 пылесоса</t>
  </si>
  <si>
    <t>Перчатки  (25 пар/уп), пар</t>
  </si>
  <si>
    <t>Жидкое средство для стирки, 2л,шт</t>
  </si>
  <si>
    <t>Кислотное пенное моющее средство с антибакт-м эффектом, л</t>
  </si>
  <si>
    <t>Кислотное пенное моющее средство для удаления минеральных отложений, л</t>
  </si>
  <si>
    <t>Порошок стиральный автомат для цветного белья, кг</t>
  </si>
  <si>
    <t>Пятновыводитель, жидкое средство, 1 л., шт</t>
  </si>
  <si>
    <t>Средство моющее с дезинфицирующим эффектом 200, л</t>
  </si>
  <si>
    <t>Средство очистки стек. поверхностей, л</t>
  </si>
  <si>
    <t>Средство чистящее, 480 гр., шт</t>
  </si>
  <si>
    <t>Универсальное средство очистки гель-концентрат, л</t>
  </si>
  <si>
    <t>Универсальный чистящий гель с хлором, 0,75л, шт</t>
  </si>
  <si>
    <t>Усиленное ср-во для поломоечных  машин, л</t>
  </si>
  <si>
    <t>Песко-соляная смесь, тонн</t>
  </si>
  <si>
    <t xml:space="preserve">Настоящая форма содержит пять листов - "Калькуляция" (4 листа) и "Расчет ФОТ". Все листы являются обязательными для заполнения в полном объеме. </t>
  </si>
  <si>
    <r>
      <t xml:space="preserve">Значение параметра "Вознаграждение" в калькуляции каждого участника должно быть </t>
    </r>
    <r>
      <rPr>
        <b/>
        <sz val="12"/>
        <color theme="3" tint="-0.249977111117893"/>
        <rFont val="Tahoma"/>
        <family val="2"/>
        <charset val="204"/>
      </rPr>
      <t>не менее  3%</t>
    </r>
    <r>
      <rPr>
        <sz val="12"/>
        <color theme="3" tint="-0.249977111117893"/>
        <rFont val="Tahoma"/>
        <family val="2"/>
        <charset val="204"/>
      </rPr>
      <t xml:space="preserve"> от "Стоимости без НДС". Данное значение отражается в столбце H и корректируется путем изменения "Коэффициента расчета вознаграждения".</t>
    </r>
  </si>
  <si>
    <r>
      <t xml:space="preserve">Значение параметра "Накладные расходы" в калькуляции каждого участника должно быть </t>
    </r>
    <r>
      <rPr>
        <b/>
        <sz val="12"/>
        <color theme="3" tint="-0.249977111117893"/>
        <rFont val="Tahoma"/>
        <family val="2"/>
        <charset val="204"/>
      </rPr>
      <t>не менее 8%</t>
    </r>
    <r>
      <rPr>
        <sz val="12"/>
        <color theme="3" tint="-0.249977111117893"/>
        <rFont val="Tahoma"/>
        <family val="2"/>
        <charset val="204"/>
      </rPr>
      <t xml:space="preserve"> от "Стоимости без НДС" для услуг по "Клинингу" и </t>
    </r>
    <r>
      <rPr>
        <b/>
        <sz val="12"/>
        <color theme="3" tint="-0.249977111117893"/>
        <rFont val="Tahoma"/>
        <family val="2"/>
        <charset val="204"/>
      </rPr>
      <t>не менее 9%</t>
    </r>
    <r>
      <rPr>
        <sz val="12"/>
        <color theme="3" tint="-0.249977111117893"/>
        <rFont val="Tahoma"/>
        <family val="2"/>
        <charset val="204"/>
      </rPr>
      <t xml:space="preserve"> от "Стоимости без НДС" для услуг по "Технической эксплуатации". Данное значение отражается в столбце H и корректируется путем изменения "Коэффициента накладных расходов".</t>
    </r>
  </si>
  <si>
    <t>Настоящая форма является стандартной и обязательной к заполнению всеми участниками при подаче коммерческого предложения Заказчику (в случае, если Заказчик не указал в конкурсной документации иную, обязательную для заполнения форму детализации стоимости услуг).</t>
  </si>
  <si>
    <t xml:space="preserve">Компании, работающие на УСН, считают прямые затраты до строки "Налог на прибыль". Далее необходимо прибавлять сумму расчетного налога согласно внутренней системе упрощенного налогооблажения. </t>
  </si>
  <si>
    <t>см. п.11 Нормативы и правила заполнения</t>
  </si>
  <si>
    <t>см. п.12 Нормативы и правила заполнения</t>
  </si>
  <si>
    <t>см. п.13 Нормативы и правила заполнения</t>
  </si>
  <si>
    <t>5/2 с 08.00.-17.00.</t>
  </si>
  <si>
    <t>2/2 с 08.00 до 18.00</t>
  </si>
  <si>
    <t>Кабинеты, административные помещения, места общего пользования, санузлы, душевые, спортзалы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</si>
</sst>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₽_-;\-* #,##0.00_₽_-;_-* &quot;-&quot;??_₽_-;_-@_-"/>
    <numFmt numFmtId="166" formatCode="_-* #,##0_₽_-;\-* #,##0_₽_-;_-* &quot;-&quot;??_₽_-;_-@_-"/>
    <numFmt numFmtId="167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theme="0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2"/>
      <color theme="3" tint="-0.249977111117893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231F20"/>
      <name val="Arial"/>
      <family val="2"/>
      <charset val="204"/>
    </font>
    <font>
      <b/>
      <sz val="7"/>
      <color rgb="FF231F20"/>
      <name val="Times New Roman"/>
      <family val="1"/>
      <charset val="204"/>
    </font>
    <font>
      <sz val="11"/>
      <color rgb="FF231F20"/>
      <name val="Arial"/>
      <family val="2"/>
      <charset val="204"/>
    </font>
    <font>
      <b/>
      <sz val="12"/>
      <color theme="3" tint="-0.249977111117893"/>
      <name val="Tahoma"/>
      <family val="2"/>
      <charset val="204"/>
    </font>
    <font>
      <b/>
      <sz val="9"/>
      <color rgb="FFFF0000"/>
      <name val="Tahoma"/>
      <family val="2"/>
      <charset val="204"/>
    </font>
    <font>
      <b/>
      <sz val="11"/>
      <color rgb="FFFF0000"/>
      <name val="Tahoma"/>
      <family val="2"/>
      <charset val="204"/>
    </font>
    <font>
      <sz val="11"/>
      <color rgb="FFFF0000"/>
      <name val="Tahoma"/>
      <family val="2"/>
      <charset val="204"/>
    </font>
    <font>
      <sz val="11"/>
      <color rgb="FFFF0000"/>
      <name val="Calibri"/>
      <family val="2"/>
      <scheme val="minor"/>
    </font>
    <font>
      <b/>
      <sz val="9"/>
      <name val="Tahoma"/>
      <family val="2"/>
      <charset val="20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12" fillId="0" borderId="0" xfId="0" applyFont="1"/>
    <xf numFmtId="0" fontId="12" fillId="0" borderId="0" xfId="0" applyFont="1" applyAlignment="1">
      <alignment vertical="top" wrapText="1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3" fontId="4" fillId="0" borderId="7" xfId="0" applyNumberFormat="1" applyFont="1" applyBorder="1" applyProtection="1"/>
    <xf numFmtId="0" fontId="4" fillId="3" borderId="2" xfId="0" applyFont="1" applyFill="1" applyBorder="1" applyAlignment="1" applyProtection="1">
      <alignment horizontal="right" indent="1"/>
    </xf>
    <xf numFmtId="0" fontId="6" fillId="3" borderId="2" xfId="0" applyFont="1" applyFill="1" applyBorder="1" applyAlignment="1" applyProtection="1">
      <alignment horizontal="left" indent="1"/>
    </xf>
    <xf numFmtId="0" fontId="0" fillId="0" borderId="0" xfId="0" applyProtection="1"/>
    <xf numFmtId="0" fontId="10" fillId="2" borderId="2" xfId="0" applyFont="1" applyFill="1" applyBorder="1" applyAlignment="1" applyProtection="1">
      <alignment horizontal="center" vertical="center" wrapText="1"/>
    </xf>
    <xf numFmtId="10" fontId="4" fillId="0" borderId="2" xfId="0" applyNumberFormat="1" applyFont="1" applyBorder="1" applyAlignment="1" applyProtection="1">
      <alignment horizontal="right" indent="1"/>
    </xf>
    <xf numFmtId="0" fontId="0" fillId="0" borderId="2" xfId="0" applyBorder="1" applyProtection="1"/>
    <xf numFmtId="0" fontId="6" fillId="0" borderId="2" xfId="0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horizontal="right" vertical="top"/>
    </xf>
    <xf numFmtId="167" fontId="4" fillId="0" borderId="2" xfId="2" applyNumberFormat="1" applyFont="1" applyBorder="1" applyAlignment="1" applyProtection="1">
      <alignment horizontal="right" vertical="top"/>
    </xf>
    <xf numFmtId="166" fontId="6" fillId="0" borderId="2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top"/>
    </xf>
    <xf numFmtId="166" fontId="4" fillId="3" borderId="2" xfId="1" applyNumberFormat="1" applyFont="1" applyFill="1" applyBorder="1" applyAlignment="1" applyProtection="1">
      <alignment horizontal="right" indent="1"/>
    </xf>
    <xf numFmtId="166" fontId="6" fillId="3" borderId="2" xfId="1" applyNumberFormat="1" applyFont="1" applyFill="1" applyBorder="1" applyAlignment="1" applyProtection="1">
      <alignment horizontal="right" indent="1"/>
    </xf>
    <xf numFmtId="0" fontId="4" fillId="3" borderId="2" xfId="0" applyFont="1" applyFill="1" applyBorder="1" applyAlignment="1" applyProtection="1">
      <alignment horizontal="center" vertical="center"/>
    </xf>
    <xf numFmtId="3" fontId="4" fillId="0" borderId="2" xfId="0" applyNumberFormat="1" applyFont="1" applyBorder="1" applyProtection="1"/>
    <xf numFmtId="165" fontId="4" fillId="3" borderId="2" xfId="1" applyFont="1" applyFill="1" applyBorder="1" applyAlignment="1" applyProtection="1">
      <alignment horizontal="right" indent="1"/>
    </xf>
    <xf numFmtId="0" fontId="4" fillId="0" borderId="0" xfId="0" applyFont="1" applyProtection="1"/>
    <xf numFmtId="0" fontId="6" fillId="3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left"/>
    </xf>
    <xf numFmtId="0" fontId="4" fillId="3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left" wrapText="1"/>
    </xf>
    <xf numFmtId="0" fontId="4" fillId="6" borderId="2" xfId="0" applyFont="1" applyFill="1" applyBorder="1" applyAlignment="1" applyProtection="1">
      <alignment horizontal="left" vertical="top"/>
      <protection locked="0"/>
    </xf>
    <xf numFmtId="166" fontId="4" fillId="6" borderId="2" xfId="1" applyNumberFormat="1" applyFont="1" applyFill="1" applyBorder="1" applyAlignment="1" applyProtection="1">
      <alignment horizontal="right" inden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left" indent="1"/>
      <protection locked="0"/>
    </xf>
    <xf numFmtId="0" fontId="4" fillId="6" borderId="2" xfId="0" applyFont="1" applyFill="1" applyBorder="1" applyAlignment="1" applyProtection="1">
      <alignment horizontal="right" indent="1"/>
      <protection locked="0"/>
    </xf>
    <xf numFmtId="166" fontId="4" fillId="6" borderId="2" xfId="5" applyNumberFormat="1" applyFont="1" applyFill="1" applyBorder="1" applyAlignment="1" applyProtection="1">
      <alignment horizontal="right" indent="1"/>
      <protection locked="0"/>
    </xf>
    <xf numFmtId="0" fontId="0" fillId="6" borderId="2" xfId="0" applyFill="1" applyBorder="1" applyProtection="1">
      <protection locked="0"/>
    </xf>
    <xf numFmtId="0" fontId="4" fillId="3" borderId="2" xfId="0" applyFont="1" applyFill="1" applyBorder="1" applyAlignment="1" applyProtection="1">
      <alignment horizontal="right" indent="1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vertical="top"/>
    </xf>
    <xf numFmtId="0" fontId="6" fillId="0" borderId="1" xfId="0" applyFont="1" applyBorder="1" applyAlignment="1" applyProtection="1">
      <alignment vertical="top"/>
    </xf>
    <xf numFmtId="3" fontId="6" fillId="0" borderId="11" xfId="0" applyNumberFormat="1" applyFont="1" applyBorder="1" applyAlignment="1" applyProtection="1">
      <alignment vertical="top"/>
    </xf>
    <xf numFmtId="3" fontId="6" fillId="0" borderId="1" xfId="0" applyNumberFormat="1" applyFont="1" applyBorder="1" applyAlignment="1" applyProtection="1">
      <alignment horizontal="right" vertical="top"/>
    </xf>
    <xf numFmtId="0" fontId="4" fillId="0" borderId="9" xfId="0" applyFont="1" applyBorder="1" applyAlignment="1" applyProtection="1">
      <alignment horizontal="left" vertical="top"/>
    </xf>
    <xf numFmtId="0" fontId="4" fillId="0" borderId="1" xfId="0" applyFont="1" applyBorder="1" applyAlignment="1" applyProtection="1">
      <alignment horizontal="left" vertical="top"/>
    </xf>
    <xf numFmtId="3" fontId="4" fillId="0" borderId="11" xfId="0" applyNumberFormat="1" applyFont="1" applyBorder="1" applyAlignment="1" applyProtection="1">
      <alignment vertical="top"/>
    </xf>
    <xf numFmtId="0" fontId="6" fillId="0" borderId="7" xfId="0" applyFont="1" applyBorder="1" applyAlignment="1" applyProtection="1">
      <alignment horizontal="left" vertical="top"/>
    </xf>
    <xf numFmtId="0" fontId="4" fillId="0" borderId="7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3" fontId="4" fillId="0" borderId="0" xfId="0" applyNumberFormat="1" applyFont="1" applyAlignment="1" applyProtection="1">
      <alignment vertical="top"/>
    </xf>
    <xf numFmtId="3" fontId="6" fillId="0" borderId="7" xfId="0" applyNumberFormat="1" applyFont="1" applyBorder="1" applyAlignment="1" applyProtection="1">
      <alignment vertical="top"/>
    </xf>
    <xf numFmtId="3" fontId="6" fillId="0" borderId="0" xfId="0" applyNumberFormat="1" applyFont="1" applyAlignment="1" applyProtection="1">
      <alignment vertical="top"/>
    </xf>
    <xf numFmtId="0" fontId="4" fillId="0" borderId="7" xfId="0" applyFont="1" applyBorder="1" applyAlignment="1" applyProtection="1">
      <alignment horizontal="right" indent="1"/>
    </xf>
    <xf numFmtId="9" fontId="4" fillId="0" borderId="7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right" indent="1"/>
    </xf>
    <xf numFmtId="3" fontId="4" fillId="0" borderId="0" xfId="0" applyNumberFormat="1" applyFont="1" applyAlignment="1" applyProtection="1">
      <alignment horizontal="center" vertical="center"/>
    </xf>
    <xf numFmtId="3" fontId="4" fillId="0" borderId="0" xfId="0" applyNumberFormat="1" applyFont="1" applyProtection="1"/>
    <xf numFmtId="10" fontId="4" fillId="0" borderId="7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left" indent="1"/>
    </xf>
    <xf numFmtId="0" fontId="4" fillId="0" borderId="14" xfId="0" applyFont="1" applyBorder="1" applyAlignment="1" applyProtection="1">
      <alignment horizontal="right" indent="1"/>
    </xf>
    <xf numFmtId="10" fontId="4" fillId="0" borderId="14" xfId="0" applyNumberFormat="1" applyFont="1" applyBorder="1" applyAlignment="1" applyProtection="1">
      <alignment horizontal="right" indent="1"/>
    </xf>
    <xf numFmtId="0" fontId="4" fillId="0" borderId="15" xfId="0" applyFont="1" applyBorder="1" applyAlignment="1" applyProtection="1">
      <alignment horizontal="left" indent="1"/>
    </xf>
    <xf numFmtId="3" fontId="4" fillId="0" borderId="15" xfId="0" applyNumberFormat="1" applyFont="1" applyBorder="1" applyProtection="1"/>
    <xf numFmtId="3" fontId="4" fillId="0" borderId="14" xfId="0" applyNumberFormat="1" applyFont="1" applyBorder="1" applyProtection="1"/>
    <xf numFmtId="0" fontId="6" fillId="0" borderId="7" xfId="0" applyFont="1" applyBorder="1" applyProtection="1"/>
    <xf numFmtId="3" fontId="6" fillId="0" borderId="0" xfId="0" applyNumberFormat="1" applyFont="1" applyProtection="1"/>
    <xf numFmtId="0" fontId="4" fillId="0" borderId="18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 wrapText="1"/>
    </xf>
    <xf numFmtId="3" fontId="6" fillId="0" borderId="17" xfId="0" applyNumberFormat="1" applyFont="1" applyBorder="1" applyAlignment="1" applyProtection="1">
      <alignment horizontal="right" vertical="top"/>
    </xf>
    <xf numFmtId="3" fontId="6" fillId="0" borderId="16" xfId="0" applyNumberFormat="1" applyFont="1" applyBorder="1" applyAlignment="1" applyProtection="1">
      <alignment horizontal="right" vertical="top"/>
    </xf>
    <xf numFmtId="3" fontId="6" fillId="0" borderId="7" xfId="0" applyNumberFormat="1" applyFont="1" applyBorder="1" applyAlignment="1" applyProtection="1">
      <alignment horizontal="right" vertical="top"/>
    </xf>
    <xf numFmtId="3" fontId="6" fillId="0" borderId="0" xfId="0" applyNumberFormat="1" applyFont="1" applyAlignment="1" applyProtection="1">
      <alignment horizontal="right" vertical="top"/>
    </xf>
    <xf numFmtId="10" fontId="7" fillId="0" borderId="0" xfId="0" applyNumberFormat="1" applyFont="1" applyAlignment="1" applyProtection="1">
      <alignment horizontal="left" vertical="top" indent="1"/>
    </xf>
    <xf numFmtId="166" fontId="4" fillId="0" borderId="0" xfId="1" applyNumberFormat="1" applyFont="1" applyProtection="1"/>
    <xf numFmtId="0" fontId="4" fillId="0" borderId="6" xfId="0" applyFont="1" applyBorder="1" applyAlignment="1" applyProtection="1">
      <alignment horizontal="left" vertical="top"/>
    </xf>
    <xf numFmtId="0" fontId="4" fillId="0" borderId="2" xfId="0" applyFont="1" applyBorder="1" applyAlignment="1" applyProtection="1">
      <alignment horizontal="left" vertical="top"/>
    </xf>
    <xf numFmtId="9" fontId="9" fillId="0" borderId="1" xfId="0" applyNumberFormat="1" applyFont="1" applyBorder="1" applyAlignment="1" applyProtection="1">
      <alignment horizontal="left" vertical="top" indent="1"/>
    </xf>
    <xf numFmtId="0" fontId="4" fillId="0" borderId="1" xfId="0" applyFont="1" applyBorder="1" applyAlignment="1" applyProtection="1">
      <alignment horizontal="left" indent="1"/>
    </xf>
    <xf numFmtId="166" fontId="4" fillId="0" borderId="1" xfId="1" applyNumberFormat="1" applyFont="1" applyBorder="1" applyProtection="1"/>
    <xf numFmtId="3" fontId="4" fillId="0" borderId="2" xfId="0" applyNumberFormat="1" applyFont="1" applyBorder="1" applyAlignment="1" applyProtection="1">
      <alignment vertical="top"/>
    </xf>
    <xf numFmtId="0" fontId="5" fillId="4" borderId="12" xfId="0" applyFont="1" applyFill="1" applyBorder="1" applyAlignment="1" applyProtection="1">
      <alignment vertical="top"/>
    </xf>
    <xf numFmtId="0" fontId="8" fillId="4" borderId="13" xfId="0" applyFont="1" applyFill="1" applyBorder="1" applyAlignment="1" applyProtection="1">
      <alignment horizontal="left" vertical="top"/>
    </xf>
    <xf numFmtId="0" fontId="6" fillId="4" borderId="13" xfId="0" applyFont="1" applyFill="1" applyBorder="1" applyAlignment="1" applyProtection="1">
      <alignment horizontal="left"/>
    </xf>
    <xf numFmtId="3" fontId="6" fillId="4" borderId="13" xfId="0" applyNumberFormat="1" applyFont="1" applyFill="1" applyBorder="1" applyProtection="1"/>
    <xf numFmtId="3" fontId="6" fillId="4" borderId="12" xfId="0" applyNumberFormat="1" applyFont="1" applyFill="1" applyBorder="1" applyAlignment="1" applyProtection="1">
      <alignment vertical="top"/>
    </xf>
    <xf numFmtId="0" fontId="11" fillId="0" borderId="8" xfId="0" applyFont="1" applyBorder="1" applyAlignment="1" applyProtection="1">
      <alignment horizontal="left" vertical="top"/>
    </xf>
    <xf numFmtId="0" fontId="11" fillId="0" borderId="10" xfId="0" applyFont="1" applyBorder="1" applyAlignment="1" applyProtection="1">
      <alignment horizontal="left" indent="1"/>
    </xf>
    <xf numFmtId="3" fontId="11" fillId="0" borderId="10" xfId="0" applyNumberFormat="1" applyFont="1" applyBorder="1" applyProtection="1"/>
    <xf numFmtId="3" fontId="11" fillId="0" borderId="8" xfId="0" applyNumberFormat="1" applyFont="1" applyBorder="1" applyAlignment="1" applyProtection="1">
      <alignment vertical="top"/>
    </xf>
    <xf numFmtId="3" fontId="11" fillId="0" borderId="10" xfId="0" applyNumberFormat="1" applyFont="1" applyBorder="1" applyAlignment="1" applyProtection="1">
      <alignment vertical="top"/>
    </xf>
    <xf numFmtId="0" fontId="11" fillId="3" borderId="2" xfId="0" applyFont="1" applyFill="1" applyBorder="1" applyAlignment="1" applyProtection="1">
      <alignment vertical="top"/>
    </xf>
    <xf numFmtId="0" fontId="11" fillId="3" borderId="1" xfId="0" applyFont="1" applyFill="1" applyBorder="1" applyProtection="1"/>
    <xf numFmtId="3" fontId="11" fillId="3" borderId="1" xfId="0" applyNumberFormat="1" applyFont="1" applyFill="1" applyBorder="1" applyProtection="1"/>
    <xf numFmtId="3" fontId="11" fillId="3" borderId="2" xfId="0" applyNumberFormat="1" applyFont="1" applyFill="1" applyBorder="1" applyAlignment="1" applyProtection="1">
      <alignment vertical="top"/>
    </xf>
    <xf numFmtId="3" fontId="11" fillId="3" borderId="1" xfId="0" applyNumberFormat="1" applyFont="1" applyFill="1" applyBorder="1" applyAlignment="1" applyProtection="1">
      <alignment vertical="top"/>
    </xf>
    <xf numFmtId="166" fontId="0" fillId="0" borderId="0" xfId="0" applyNumberFormat="1" applyProtection="1"/>
    <xf numFmtId="0" fontId="0" fillId="0" borderId="0" xfId="0" applyAlignment="1" applyProtection="1">
      <alignment horizontal="center"/>
    </xf>
    <xf numFmtId="10" fontId="0" fillId="0" borderId="0" xfId="2" applyNumberFormat="1" applyFont="1" applyProtection="1"/>
    <xf numFmtId="0" fontId="4" fillId="0" borderId="2" xfId="0" applyFont="1" applyBorder="1" applyProtection="1"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4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5" xfId="0" applyFont="1" applyBorder="1" applyAlignment="1" applyProtection="1">
      <alignment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4" fillId="0" borderId="9" xfId="0" applyFont="1" applyBorder="1" applyProtection="1">
      <protection locked="0"/>
    </xf>
    <xf numFmtId="0" fontId="4" fillId="0" borderId="8" xfId="0" applyFont="1" applyBorder="1" applyProtection="1">
      <protection locked="0"/>
    </xf>
    <xf numFmtId="3" fontId="5" fillId="3" borderId="2" xfId="0" applyNumberFormat="1" applyFont="1" applyFill="1" applyBorder="1" applyAlignment="1" applyProtection="1">
      <alignment vertical="top"/>
      <protection locked="0"/>
    </xf>
    <xf numFmtId="0" fontId="4" fillId="6" borderId="7" xfId="0" applyFont="1" applyFill="1" applyBorder="1" applyAlignment="1" applyProtection="1">
      <alignment horizontal="right"/>
      <protection locked="0"/>
    </xf>
    <xf numFmtId="0" fontId="4" fillId="6" borderId="7" xfId="0" applyFont="1" applyFill="1" applyBorder="1" applyProtection="1">
      <protection locked="0"/>
    </xf>
    <xf numFmtId="166" fontId="4" fillId="6" borderId="7" xfId="1" applyNumberFormat="1" applyFont="1" applyFill="1" applyBorder="1" applyProtection="1">
      <protection locked="0"/>
    </xf>
    <xf numFmtId="0" fontId="4" fillId="6" borderId="2" xfId="0" applyFont="1" applyFill="1" applyBorder="1" applyProtection="1">
      <protection locked="0"/>
    </xf>
    <xf numFmtId="166" fontId="4" fillId="6" borderId="2" xfId="1" applyNumberFormat="1" applyFont="1" applyFill="1" applyBorder="1" applyProtection="1">
      <protection locked="0"/>
    </xf>
    <xf numFmtId="0" fontId="4" fillId="6" borderId="0" xfId="0" applyFont="1" applyFill="1" applyProtection="1">
      <protection locked="0"/>
    </xf>
    <xf numFmtId="3" fontId="6" fillId="6" borderId="1" xfId="0" applyNumberFormat="1" applyFont="1" applyFill="1" applyBorder="1" applyAlignment="1" applyProtection="1">
      <alignment vertical="top"/>
      <protection locked="0"/>
    </xf>
    <xf numFmtId="3" fontId="6" fillId="0" borderId="6" xfId="0" applyNumberFormat="1" applyFont="1" applyBorder="1" applyAlignment="1" applyProtection="1">
      <alignment vertical="top"/>
    </xf>
    <xf numFmtId="3" fontId="6" fillId="6" borderId="19" xfId="0" applyNumberFormat="1" applyFont="1" applyFill="1" applyBorder="1" applyAlignment="1" applyProtection="1">
      <alignment vertical="top"/>
      <protection locked="0"/>
    </xf>
    <xf numFmtId="166" fontId="4" fillId="6" borderId="6" xfId="1" applyNumberFormat="1" applyFont="1" applyFill="1" applyBorder="1" applyProtection="1">
      <protection locked="0"/>
    </xf>
    <xf numFmtId="0" fontId="6" fillId="0" borderId="6" xfId="0" applyFont="1" applyBorder="1" applyAlignment="1" applyProtection="1">
      <alignment vertical="top"/>
    </xf>
    <xf numFmtId="0" fontId="4" fillId="0" borderId="6" xfId="0" applyFont="1" applyBorder="1" applyAlignment="1" applyProtection="1">
      <alignment wrapText="1"/>
      <protection locked="0"/>
    </xf>
    <xf numFmtId="3" fontId="4" fillId="0" borderId="0" xfId="0" applyNumberFormat="1" applyFont="1" applyBorder="1" applyProtection="1"/>
    <xf numFmtId="3" fontId="6" fillId="0" borderId="3" xfId="0" applyNumberFormat="1" applyFont="1" applyBorder="1" applyAlignment="1" applyProtection="1">
      <alignment horizontal="right" vertical="top"/>
    </xf>
    <xf numFmtId="3" fontId="4" fillId="0" borderId="3" xfId="0" applyNumberFormat="1" applyFont="1" applyBorder="1" applyProtection="1"/>
    <xf numFmtId="0" fontId="6" fillId="0" borderId="20" xfId="0" applyFont="1" applyBorder="1" applyProtection="1"/>
    <xf numFmtId="3" fontId="4" fillId="0" borderId="21" xfId="0" applyNumberFormat="1" applyFont="1" applyBorder="1" applyProtection="1"/>
    <xf numFmtId="3" fontId="4" fillId="0" borderId="23" xfId="0" applyNumberFormat="1" applyFont="1" applyBorder="1" applyProtection="1"/>
    <xf numFmtId="3" fontId="6" fillId="6" borderId="21" xfId="0" applyNumberFormat="1" applyFont="1" applyFill="1" applyBorder="1" applyProtection="1">
      <protection locked="0"/>
    </xf>
    <xf numFmtId="167" fontId="4" fillId="0" borderId="22" xfId="2" applyNumberFormat="1" applyFont="1" applyBorder="1" applyAlignment="1" applyProtection="1">
      <alignment horizontal="right" vertical="top"/>
      <protection locked="0"/>
    </xf>
    <xf numFmtId="0" fontId="6" fillId="0" borderId="25" xfId="0" applyFont="1" applyBorder="1" applyAlignment="1" applyProtection="1">
      <alignment horizontal="left"/>
    </xf>
    <xf numFmtId="0" fontId="4" fillId="0" borderId="26" xfId="0" applyFont="1" applyBorder="1" applyProtection="1">
      <protection locked="0"/>
    </xf>
    <xf numFmtId="0" fontId="4" fillId="6" borderId="27" xfId="0" applyFont="1" applyFill="1" applyBorder="1" applyAlignment="1" applyProtection="1">
      <alignment horizontal="right"/>
      <protection locked="0"/>
    </xf>
    <xf numFmtId="0" fontId="4" fillId="0" borderId="28" xfId="0" applyFont="1" applyBorder="1" applyProtection="1">
      <protection locked="0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3" fontId="6" fillId="0" borderId="18" xfId="0" applyNumberFormat="1" applyFont="1" applyBorder="1" applyAlignment="1" applyProtection="1">
      <alignment horizontal="right" vertical="top"/>
    </xf>
    <xf numFmtId="0" fontId="0" fillId="0" borderId="18" xfId="0" applyBorder="1" applyProtection="1"/>
    <xf numFmtId="3" fontId="6" fillId="0" borderId="31" xfId="0" applyNumberFormat="1" applyFont="1" applyBorder="1" applyAlignment="1" applyProtection="1">
      <alignment horizontal="right" vertical="top"/>
    </xf>
    <xf numFmtId="0" fontId="4" fillId="6" borderId="33" xfId="0" applyFont="1" applyFill="1" applyBorder="1" applyAlignment="1" applyProtection="1">
      <alignment horizontal="right" wrapText="1"/>
      <protection locked="0"/>
    </xf>
    <xf numFmtId="0" fontId="4" fillId="6" borderId="34" xfId="0" applyFont="1" applyFill="1" applyBorder="1" applyAlignment="1" applyProtection="1">
      <alignment horizontal="right" wrapText="1"/>
      <protection locked="0"/>
    </xf>
    <xf numFmtId="0" fontId="6" fillId="0" borderId="23" xfId="0" applyFont="1" applyBorder="1" applyProtection="1"/>
    <xf numFmtId="3" fontId="4" fillId="0" borderId="24" xfId="0" applyNumberFormat="1" applyFont="1" applyBorder="1" applyProtection="1"/>
    <xf numFmtId="166" fontId="4" fillId="6" borderId="0" xfId="1" applyNumberFormat="1" applyFont="1" applyFill="1" applyProtection="1">
      <protection locked="0"/>
    </xf>
    <xf numFmtId="10" fontId="4" fillId="0" borderId="8" xfId="2" applyNumberFormat="1" applyFont="1" applyFill="1" applyBorder="1" applyAlignment="1" applyProtection="1">
      <alignment horizontal="right" vertical="top"/>
    </xf>
    <xf numFmtId="167" fontId="4" fillId="0" borderId="7" xfId="2" applyNumberFormat="1" applyFont="1" applyFill="1" applyBorder="1" applyAlignment="1" applyProtection="1">
      <alignment horizontal="right" vertical="top"/>
    </xf>
    <xf numFmtId="0" fontId="4" fillId="0" borderId="14" xfId="0" applyFont="1" applyFill="1" applyBorder="1" applyProtection="1"/>
    <xf numFmtId="167" fontId="4" fillId="0" borderId="14" xfId="2" applyNumberFormat="1" applyFont="1" applyFill="1" applyBorder="1" applyAlignment="1" applyProtection="1">
      <alignment horizontal="right" vertical="top"/>
    </xf>
    <xf numFmtId="10" fontId="4" fillId="0" borderId="18" xfId="2" applyNumberFormat="1" applyFont="1" applyFill="1" applyBorder="1" applyAlignment="1" applyProtection="1">
      <alignment horizontal="right" vertical="top"/>
    </xf>
    <xf numFmtId="10" fontId="4" fillId="0" borderId="17" xfId="2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Protection="1"/>
    <xf numFmtId="166" fontId="4" fillId="0" borderId="2" xfId="1" applyNumberFormat="1" applyFont="1" applyFill="1" applyBorder="1" applyProtection="1"/>
    <xf numFmtId="166" fontId="4" fillId="0" borderId="6" xfId="1" applyNumberFormat="1" applyFont="1" applyFill="1" applyBorder="1" applyProtection="1"/>
    <xf numFmtId="0" fontId="9" fillId="4" borderId="12" xfId="0" applyFont="1" applyFill="1" applyBorder="1" applyAlignment="1" applyProtection="1">
      <alignment horizontal="right" vertical="top"/>
    </xf>
    <xf numFmtId="3" fontId="4" fillId="3" borderId="16" xfId="0" applyNumberFormat="1" applyFont="1" applyFill="1" applyBorder="1" applyProtection="1"/>
    <xf numFmtId="10" fontId="4" fillId="0" borderId="7" xfId="2" applyNumberFormat="1" applyFont="1" applyFill="1" applyBorder="1" applyAlignment="1" applyProtection="1">
      <alignment horizontal="right" vertical="top"/>
    </xf>
    <xf numFmtId="167" fontId="4" fillId="0" borderId="2" xfId="2" applyNumberFormat="1" applyFont="1" applyFill="1" applyBorder="1" applyAlignment="1" applyProtection="1">
      <alignment horizontal="right" vertical="top"/>
    </xf>
    <xf numFmtId="10" fontId="4" fillId="0" borderId="2" xfId="2" applyNumberFormat="1" applyFont="1" applyFill="1" applyBorder="1" applyAlignment="1" applyProtection="1">
      <alignment horizontal="right" vertical="top"/>
    </xf>
    <xf numFmtId="10" fontId="4" fillId="0" borderId="12" xfId="2" applyNumberFormat="1" applyFont="1" applyFill="1" applyBorder="1" applyAlignment="1" applyProtection="1">
      <alignment horizontal="right" vertical="top"/>
    </xf>
    <xf numFmtId="10" fontId="4" fillId="0" borderId="6" xfId="2" applyNumberFormat="1" applyFont="1" applyFill="1" applyBorder="1" applyAlignment="1" applyProtection="1">
      <alignment horizontal="right" vertical="top"/>
    </xf>
    <xf numFmtId="0" fontId="4" fillId="0" borderId="2" xfId="0" applyFont="1" applyBorder="1" applyAlignment="1" applyProtection="1">
      <alignment wrapText="1"/>
      <protection locked="0"/>
    </xf>
    <xf numFmtId="0" fontId="4" fillId="0" borderId="12" xfId="0" applyFont="1" applyBorder="1" applyAlignment="1" applyProtection="1">
      <alignment wrapText="1"/>
      <protection locked="0"/>
    </xf>
    <xf numFmtId="0" fontId="6" fillId="0" borderId="7" xfId="0" applyFont="1" applyBorder="1" applyAlignment="1" applyProtection="1">
      <alignment vertical="top"/>
    </xf>
    <xf numFmtId="0" fontId="4" fillId="0" borderId="7" xfId="0" applyFont="1" applyBorder="1" applyAlignment="1" applyProtection="1">
      <alignment wrapText="1"/>
      <protection locked="0"/>
    </xf>
    <xf numFmtId="3" fontId="4" fillId="0" borderId="2" xfId="0" applyNumberFormat="1" applyFont="1" applyFill="1" applyBorder="1" applyAlignment="1" applyProtection="1">
      <alignment vertical="top"/>
    </xf>
    <xf numFmtId="0" fontId="4" fillId="3" borderId="11" xfId="0" applyFont="1" applyFill="1" applyBorder="1" applyAlignment="1" applyProtection="1">
      <alignment horizontal="left" vertical="top" wrapText="1"/>
    </xf>
    <xf numFmtId="3" fontId="6" fillId="0" borderId="9" xfId="0" applyNumberFormat="1" applyFont="1" applyBorder="1" applyAlignment="1" applyProtection="1">
      <alignment vertical="top"/>
    </xf>
    <xf numFmtId="167" fontId="0" fillId="6" borderId="35" xfId="0" applyNumberFormat="1" applyFill="1" applyBorder="1" applyAlignment="1" applyProtection="1">
      <alignment horizontal="center" vertical="top"/>
      <protection locked="0"/>
    </xf>
    <xf numFmtId="0" fontId="4" fillId="0" borderId="36" xfId="0" applyFont="1" applyBorder="1" applyAlignment="1" applyProtection="1">
      <alignment horizontal="left" vertical="top" wrapText="1"/>
    </xf>
    <xf numFmtId="10" fontId="0" fillId="6" borderId="35" xfId="0" applyNumberFormat="1" applyFill="1" applyBorder="1" applyAlignment="1" applyProtection="1">
      <alignment horizontal="center" vertical="top"/>
      <protection locked="0"/>
    </xf>
    <xf numFmtId="0" fontId="4" fillId="0" borderId="37" xfId="0" applyFont="1" applyBorder="1" applyAlignment="1" applyProtection="1">
      <alignment horizontal="left" vertical="top" wrapText="1"/>
    </xf>
    <xf numFmtId="166" fontId="4" fillId="0" borderId="2" xfId="1" applyNumberFormat="1" applyFont="1" applyBorder="1" applyProtection="1"/>
    <xf numFmtId="3" fontId="4" fillId="0" borderId="5" xfId="0" applyNumberFormat="1" applyFont="1" applyBorder="1" applyAlignment="1" applyProtection="1">
      <alignment vertical="top"/>
    </xf>
    <xf numFmtId="10" fontId="9" fillId="0" borderId="8" xfId="0" applyNumberFormat="1" applyFont="1" applyBorder="1" applyAlignment="1" applyProtection="1">
      <alignment horizontal="right" vertical="top"/>
    </xf>
    <xf numFmtId="3" fontId="4" fillId="3" borderId="0" xfId="0" applyNumberFormat="1" applyFont="1" applyFill="1" applyProtection="1"/>
    <xf numFmtId="3" fontId="4" fillId="3" borderId="0" xfId="0" applyNumberFormat="1" applyFont="1" applyFill="1" applyBorder="1" applyProtection="1"/>
    <xf numFmtId="10" fontId="6" fillId="3" borderId="0" xfId="0" applyNumberFormat="1" applyFont="1" applyFill="1" applyBorder="1" applyProtection="1"/>
    <xf numFmtId="10" fontId="6" fillId="3" borderId="0" xfId="2" applyNumberFormat="1" applyFont="1" applyFill="1" applyBorder="1" applyProtection="1"/>
    <xf numFmtId="3" fontId="6" fillId="3" borderId="0" xfId="0" applyNumberFormat="1" applyFont="1" applyFill="1" applyBorder="1" applyProtection="1"/>
    <xf numFmtId="0" fontId="4" fillId="4" borderId="12" xfId="0" applyFont="1" applyFill="1" applyBorder="1" applyProtection="1"/>
    <xf numFmtId="0" fontId="12" fillId="3" borderId="0" xfId="0" applyFont="1" applyFill="1" applyAlignment="1">
      <alignment vertical="top" wrapText="1"/>
    </xf>
    <xf numFmtId="0" fontId="15" fillId="0" borderId="0" xfId="0" applyFont="1" applyAlignment="1">
      <alignment vertical="top"/>
    </xf>
    <xf numFmtId="0" fontId="23" fillId="2" borderId="2" xfId="0" applyFont="1" applyFill="1" applyBorder="1" applyAlignment="1" applyProtection="1">
      <alignment horizontal="center" vertical="center" wrapText="1"/>
    </xf>
    <xf numFmtId="0" fontId="26" fillId="0" borderId="2" xfId="0" applyFont="1" applyBorder="1" applyProtection="1"/>
    <xf numFmtId="166" fontId="24" fillId="0" borderId="2" xfId="0" applyNumberFormat="1" applyFont="1" applyBorder="1" applyAlignment="1" applyProtection="1">
      <alignment horizontal="center" vertical="center"/>
    </xf>
    <xf numFmtId="166" fontId="25" fillId="3" borderId="2" xfId="1" applyNumberFormat="1" applyFont="1" applyFill="1" applyBorder="1" applyAlignment="1" applyProtection="1">
      <alignment horizontal="right" indent="1"/>
    </xf>
    <xf numFmtId="166" fontId="26" fillId="0" borderId="2" xfId="0" applyNumberFormat="1" applyFont="1" applyBorder="1" applyProtection="1"/>
    <xf numFmtId="0" fontId="25" fillId="3" borderId="11" xfId="0" applyFont="1" applyFill="1" applyBorder="1" applyAlignment="1" applyProtection="1">
      <alignment horizontal="left" vertical="top" wrapText="1"/>
    </xf>
    <xf numFmtId="0" fontId="26" fillId="0" borderId="1" xfId="0" applyFont="1" applyBorder="1" applyProtection="1"/>
    <xf numFmtId="165" fontId="26" fillId="0" borderId="9" xfId="1" applyFont="1" applyBorder="1" applyProtection="1"/>
    <xf numFmtId="0" fontId="6" fillId="6" borderId="2" xfId="0" applyFont="1" applyFill="1" applyBorder="1" applyAlignment="1" applyProtection="1">
      <alignment horizontal="left" indent="1"/>
      <protection locked="0"/>
    </xf>
    <xf numFmtId="0" fontId="25" fillId="6" borderId="2" xfId="0" applyFont="1" applyFill="1" applyBorder="1" applyAlignment="1" applyProtection="1">
      <alignment vertical="center" wrapText="1"/>
      <protection locked="0"/>
    </xf>
    <xf numFmtId="0" fontId="28" fillId="0" borderId="0" xfId="0" applyFont="1" applyProtection="1"/>
    <xf numFmtId="0" fontId="8" fillId="0" borderId="2" xfId="0" applyFont="1" applyBorder="1" applyAlignment="1" applyProtection="1">
      <alignment vertical="top"/>
    </xf>
    <xf numFmtId="0" fontId="9" fillId="6" borderId="2" xfId="0" applyFont="1" applyFill="1" applyBorder="1" applyAlignment="1" applyProtection="1">
      <alignment horizontal="left" vertical="top"/>
      <protection locked="0"/>
    </xf>
    <xf numFmtId="0" fontId="9" fillId="6" borderId="2" xfId="0" applyFont="1" applyFill="1" applyBorder="1" applyAlignment="1" applyProtection="1">
      <alignment horizontal="center" vertical="center" wrapText="1"/>
      <protection locked="0"/>
    </xf>
    <xf numFmtId="0" fontId="9" fillId="6" borderId="2" xfId="0" applyFont="1" applyFill="1" applyBorder="1" applyAlignment="1" applyProtection="1">
      <alignment horizontal="right" indent="1"/>
      <protection locked="0"/>
    </xf>
    <xf numFmtId="0" fontId="4" fillId="0" borderId="33" xfId="0" applyFont="1" applyFill="1" applyBorder="1" applyAlignment="1" applyProtection="1">
      <alignment horizontal="right" wrapText="1"/>
      <protection locked="0"/>
    </xf>
    <xf numFmtId="0" fontId="4" fillId="0" borderId="7" xfId="0" applyFont="1" applyFill="1" applyBorder="1" applyProtection="1">
      <protection locked="0"/>
    </xf>
    <xf numFmtId="166" fontId="4" fillId="0" borderId="7" xfId="1" applyNumberFormat="1" applyFont="1" applyFill="1" applyBorder="1" applyProtection="1">
      <protection locked="0"/>
    </xf>
    <xf numFmtId="3" fontId="4" fillId="0" borderId="7" xfId="0" applyNumberFormat="1" applyFont="1" applyFill="1" applyBorder="1" applyProtection="1"/>
    <xf numFmtId="3" fontId="4" fillId="0" borderId="0" xfId="0" applyNumberFormat="1" applyFont="1" applyFill="1" applyBorder="1" applyProtection="1"/>
    <xf numFmtId="0" fontId="0" fillId="0" borderId="0" xfId="0" applyFill="1"/>
    <xf numFmtId="3" fontId="4" fillId="0" borderId="15" xfId="0" applyNumberFormat="1" applyFont="1" applyFill="1" applyBorder="1" applyProtection="1"/>
    <xf numFmtId="0" fontId="4" fillId="0" borderId="14" xfId="0" applyFont="1" applyFill="1" applyBorder="1" applyProtection="1">
      <protection locked="0"/>
    </xf>
    <xf numFmtId="0" fontId="4" fillId="0" borderId="28" xfId="0" applyFont="1" applyFill="1" applyBorder="1" applyProtection="1">
      <protection locked="0"/>
    </xf>
    <xf numFmtId="0" fontId="4" fillId="6" borderId="33" xfId="0" applyFont="1" applyFill="1" applyBorder="1" applyAlignment="1" applyProtection="1">
      <alignment horizontal="left" wrapText="1"/>
      <protection locked="0"/>
    </xf>
    <xf numFmtId="0" fontId="4" fillId="6" borderId="27" xfId="0" applyFont="1" applyFill="1" applyBorder="1" applyAlignment="1" applyProtection="1">
      <alignment horizontal="left"/>
      <protection locked="0"/>
    </xf>
    <xf numFmtId="0" fontId="4" fillId="0" borderId="29" xfId="0" applyFont="1" applyFill="1" applyBorder="1" applyAlignment="1" applyProtection="1">
      <alignment horizontal="right"/>
      <protection locked="0"/>
    </xf>
    <xf numFmtId="166" fontId="4" fillId="0" borderId="14" xfId="1" applyNumberFormat="1" applyFont="1" applyFill="1" applyBorder="1" applyProtection="1">
      <protection locked="0"/>
    </xf>
    <xf numFmtId="0" fontId="4" fillId="0" borderId="30" xfId="0" applyFont="1" applyFill="1" applyBorder="1" applyProtection="1">
      <protection locked="0"/>
    </xf>
    <xf numFmtId="0" fontId="6" fillId="0" borderId="7" xfId="0" applyFont="1" applyBorder="1" applyAlignment="1" applyProtection="1">
      <alignment wrapText="1"/>
    </xf>
    <xf numFmtId="0" fontId="9" fillId="6" borderId="33" xfId="0" applyFont="1" applyFill="1" applyBorder="1" applyAlignment="1" applyProtection="1">
      <alignment horizontal="right" wrapText="1"/>
      <protection locked="0"/>
    </xf>
    <xf numFmtId="3" fontId="6" fillId="6" borderId="7" xfId="0" applyNumberFormat="1" applyFont="1" applyFill="1" applyBorder="1" applyProtection="1"/>
    <xf numFmtId="3" fontId="6" fillId="6" borderId="0" xfId="0" applyNumberFormat="1" applyFont="1" applyFill="1" applyBorder="1" applyProtection="1"/>
    <xf numFmtId="0" fontId="4" fillId="0" borderId="28" xfId="0" applyFont="1" applyBorder="1" applyAlignment="1" applyProtection="1"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24" fillId="0" borderId="28" xfId="0" applyFont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166" fontId="4" fillId="0" borderId="2" xfId="1" applyNumberFormat="1" applyFont="1" applyFill="1" applyBorder="1" applyProtection="1">
      <protection locked="0"/>
    </xf>
    <xf numFmtId="3" fontId="6" fillId="0" borderId="6" xfId="0" applyNumberFormat="1" applyFont="1" applyFill="1" applyBorder="1" applyAlignment="1" applyProtection="1">
      <alignment vertical="top"/>
    </xf>
    <xf numFmtId="166" fontId="4" fillId="0" borderId="12" xfId="1" applyNumberFormat="1" applyFont="1" applyFill="1" applyBorder="1" applyProtection="1">
      <protection locked="0"/>
    </xf>
    <xf numFmtId="3" fontId="6" fillId="0" borderId="12" xfId="0" applyNumberFormat="1" applyFont="1" applyFill="1" applyBorder="1" applyAlignment="1" applyProtection="1">
      <alignment vertical="top"/>
    </xf>
    <xf numFmtId="10" fontId="7" fillId="5" borderId="2" xfId="0" applyNumberFormat="1" applyFont="1" applyFill="1" applyBorder="1" applyAlignment="1" applyProtection="1">
      <alignment wrapText="1"/>
      <protection locked="0"/>
    </xf>
    <xf numFmtId="10" fontId="7" fillId="5" borderId="11" xfId="0" applyNumberFormat="1" applyFont="1" applyFill="1" applyBorder="1" applyAlignment="1" applyProtection="1">
      <alignment wrapText="1"/>
      <protection locked="0"/>
    </xf>
    <xf numFmtId="0" fontId="6" fillId="0" borderId="25" xfId="6" applyFont="1" applyBorder="1" applyAlignment="1" applyProtection="1">
      <alignment horizontal="left" vertical="center"/>
    </xf>
    <xf numFmtId="0" fontId="6" fillId="0" borderId="32" xfId="6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27" fillId="2" borderId="6" xfId="0" applyFont="1" applyFill="1" applyBorder="1" applyAlignment="1" applyProtection="1">
      <alignment horizontal="center" vertical="center" wrapText="1"/>
    </xf>
    <xf numFmtId="0" fontId="27" fillId="2" borderId="8" xfId="0" applyFont="1" applyFill="1" applyBorder="1" applyAlignment="1" applyProtection="1">
      <alignment horizontal="center" vertical="center" wrapText="1"/>
    </xf>
  </cellXfs>
  <cellStyles count="9">
    <cellStyle name="Обычный" xfId="0" builtinId="0"/>
    <cellStyle name="Обычный 2" xfId="6" xr:uid="{00000000-0005-0000-0000-000001000000}"/>
    <cellStyle name="Обычный 5" xfId="3" xr:uid="{00000000-0005-0000-0000-000002000000}"/>
    <cellStyle name="Процентный" xfId="2" builtinId="5"/>
    <cellStyle name="Процентный 2" xfId="8" xr:uid="{00000000-0005-0000-0000-000004000000}"/>
    <cellStyle name="Процентный 3" xfId="4" xr:uid="{00000000-0005-0000-0000-000005000000}"/>
    <cellStyle name="Финансовый" xfId="1" builtinId="3"/>
    <cellStyle name="Финансовый 2" xfId="5" xr:uid="{00000000-0005-0000-0000-000007000000}"/>
    <cellStyle name="Финансовый 3" xfId="7" xr:uid="{00000000-0005-0000-0000-000008000000}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0"/>
  <sheetViews>
    <sheetView workbookViewId="0">
      <selection activeCell="A21" sqref="A21"/>
    </sheetView>
  </sheetViews>
  <sheetFormatPr defaultColWidth="8.85546875" defaultRowHeight="15" x14ac:dyDescent="0.25"/>
  <cols>
    <col min="1" max="1" width="187.85546875" customWidth="1"/>
  </cols>
  <sheetData>
    <row r="1" spans="1:1" x14ac:dyDescent="0.25">
      <c r="A1" s="3"/>
    </row>
    <row r="2" spans="1:1" x14ac:dyDescent="0.25">
      <c r="A2" s="4" t="s">
        <v>63</v>
      </c>
    </row>
    <row r="3" spans="1:1" x14ac:dyDescent="0.25">
      <c r="A3" s="5" t="s">
        <v>67</v>
      </c>
    </row>
    <row r="4" spans="1:1" x14ac:dyDescent="0.25">
      <c r="A4" s="5" t="s">
        <v>68</v>
      </c>
    </row>
    <row r="5" spans="1:1" x14ac:dyDescent="0.25">
      <c r="A5" s="5" t="s">
        <v>64</v>
      </c>
    </row>
    <row r="6" spans="1:1" x14ac:dyDescent="0.25">
      <c r="A6" s="5" t="s">
        <v>69</v>
      </c>
    </row>
    <row r="7" spans="1:1" x14ac:dyDescent="0.25">
      <c r="A7" s="6"/>
    </row>
    <row r="8" spans="1:1" ht="35.25" customHeight="1" x14ac:dyDescent="0.25">
      <c r="A8" s="7" t="s">
        <v>65</v>
      </c>
    </row>
    <row r="9" spans="1:1" ht="35.25" customHeight="1" x14ac:dyDescent="0.25">
      <c r="A9" s="8" t="s">
        <v>81</v>
      </c>
    </row>
    <row r="10" spans="1:1" ht="39.75" customHeight="1" x14ac:dyDescent="0.25">
      <c r="A10" s="8" t="s">
        <v>82</v>
      </c>
    </row>
    <row r="11" spans="1:1" ht="28.5" x14ac:dyDescent="0.25">
      <c r="A11" s="3" t="s">
        <v>83</v>
      </c>
    </row>
    <row r="12" spans="1:1" ht="34.5" customHeight="1" x14ac:dyDescent="0.25">
      <c r="A12" s="3" t="s">
        <v>87</v>
      </c>
    </row>
    <row r="13" spans="1:1" x14ac:dyDescent="0.25">
      <c r="A13" s="6" t="s">
        <v>84</v>
      </c>
    </row>
    <row r="14" spans="1:1" x14ac:dyDescent="0.25">
      <c r="A14" s="6"/>
    </row>
    <row r="15" spans="1:1" x14ac:dyDescent="0.25">
      <c r="A15" s="9" t="s">
        <v>66</v>
      </c>
    </row>
    <row r="16" spans="1:1" ht="14.25" customHeight="1" x14ac:dyDescent="0.25">
      <c r="A16" s="8" t="s">
        <v>86</v>
      </c>
    </row>
    <row r="17" spans="1:1" ht="17.25" customHeight="1" x14ac:dyDescent="0.25">
      <c r="A17" s="8" t="s">
        <v>85</v>
      </c>
    </row>
    <row r="18" spans="1:1" ht="17.25" customHeight="1" x14ac:dyDescent="0.25">
      <c r="A18" s="8"/>
    </row>
    <row r="19" spans="1:1" x14ac:dyDescent="0.25">
      <c r="A19" s="8"/>
    </row>
    <row r="20" spans="1:1" x14ac:dyDescent="0.25">
      <c r="A20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workbookViewId="0">
      <selection activeCell="B24" sqref="B24"/>
    </sheetView>
  </sheetViews>
  <sheetFormatPr defaultColWidth="8.85546875" defaultRowHeight="15" x14ac:dyDescent="0.25"/>
  <cols>
    <col min="1" max="1" width="4.140625" customWidth="1"/>
    <col min="2" max="2" width="118.5703125" customWidth="1"/>
    <col min="3" max="3" width="23" customWidth="1"/>
    <col min="4" max="4" width="21.85546875" customWidth="1"/>
    <col min="5" max="5" width="26.42578125" customWidth="1"/>
  </cols>
  <sheetData>
    <row r="1" spans="1:5" ht="51" customHeight="1" x14ac:dyDescent="0.25">
      <c r="A1" s="2">
        <v>1</v>
      </c>
      <c r="B1" s="2" t="s">
        <v>201</v>
      </c>
      <c r="C1" s="1"/>
      <c r="D1" s="1"/>
      <c r="E1" s="1"/>
    </row>
    <row r="2" spans="1:5" ht="36.75" customHeight="1" x14ac:dyDescent="0.25">
      <c r="A2" s="2">
        <f>A1+1</f>
        <v>2</v>
      </c>
      <c r="B2" s="2" t="s">
        <v>198</v>
      </c>
      <c r="C2" s="1"/>
      <c r="D2" s="1"/>
      <c r="E2" s="1"/>
    </row>
    <row r="3" spans="1:5" ht="35.25" customHeight="1" x14ac:dyDescent="0.25">
      <c r="A3" s="2">
        <f t="shared" ref="A3:A14" si="0">A2+1</f>
        <v>3</v>
      </c>
      <c r="B3" s="2" t="s">
        <v>45</v>
      </c>
      <c r="C3" s="1"/>
      <c r="D3" s="1"/>
      <c r="E3" s="1"/>
    </row>
    <row r="4" spans="1:5" ht="21" customHeight="1" x14ac:dyDescent="0.25">
      <c r="A4" s="2">
        <f t="shared" si="0"/>
        <v>4</v>
      </c>
      <c r="B4" s="2" t="s">
        <v>76</v>
      </c>
      <c r="C4" s="1"/>
      <c r="D4" s="1"/>
      <c r="E4" s="1"/>
    </row>
    <row r="5" spans="1:5" ht="52.5" customHeight="1" x14ac:dyDescent="0.25">
      <c r="A5" s="2">
        <f t="shared" si="0"/>
        <v>5</v>
      </c>
      <c r="B5" s="2" t="s">
        <v>77</v>
      </c>
      <c r="C5" s="1"/>
      <c r="D5" s="1"/>
      <c r="E5" s="1"/>
    </row>
    <row r="6" spans="1:5" ht="65.25" customHeight="1" x14ac:dyDescent="0.25">
      <c r="A6" s="2">
        <f t="shared" si="0"/>
        <v>6</v>
      </c>
      <c r="B6" s="2" t="s">
        <v>78</v>
      </c>
      <c r="C6" s="1"/>
      <c r="D6" s="1"/>
      <c r="E6" s="1"/>
    </row>
    <row r="7" spans="1:5" ht="22.5" customHeight="1" x14ac:dyDescent="0.25">
      <c r="A7" s="2">
        <f t="shared" si="0"/>
        <v>7</v>
      </c>
      <c r="B7" s="2" t="s">
        <v>48</v>
      </c>
      <c r="C7" s="1"/>
      <c r="D7" s="1"/>
      <c r="E7" s="1"/>
    </row>
    <row r="8" spans="1:5" ht="36.75" customHeight="1" x14ac:dyDescent="0.25">
      <c r="A8" s="2">
        <f t="shared" si="0"/>
        <v>8</v>
      </c>
      <c r="B8" s="2" t="s">
        <v>49</v>
      </c>
      <c r="C8" s="1"/>
      <c r="D8" s="1"/>
      <c r="E8" s="1"/>
    </row>
    <row r="9" spans="1:5" ht="51.75" customHeight="1" x14ac:dyDescent="0.25">
      <c r="A9" s="2">
        <f t="shared" si="0"/>
        <v>9</v>
      </c>
      <c r="B9" s="2" t="s">
        <v>50</v>
      </c>
      <c r="C9" s="1"/>
      <c r="D9" s="1"/>
      <c r="E9" s="1"/>
    </row>
    <row r="10" spans="1:5" ht="63" customHeight="1" x14ac:dyDescent="0.25">
      <c r="A10" s="2">
        <f t="shared" si="0"/>
        <v>10</v>
      </c>
      <c r="B10" s="2" t="s">
        <v>51</v>
      </c>
      <c r="C10" s="1"/>
      <c r="D10" s="1"/>
      <c r="E10" s="1"/>
    </row>
    <row r="11" spans="1:5" ht="51" customHeight="1" x14ac:dyDescent="0.25">
      <c r="A11" s="2">
        <f t="shared" si="0"/>
        <v>11</v>
      </c>
      <c r="B11" s="2" t="s">
        <v>79</v>
      </c>
      <c r="C11" s="1"/>
      <c r="D11" s="1"/>
      <c r="E11" s="1"/>
    </row>
    <row r="12" spans="1:5" ht="66.75" customHeight="1" x14ac:dyDescent="0.25">
      <c r="A12" s="2">
        <f t="shared" si="0"/>
        <v>12</v>
      </c>
      <c r="B12" s="186" t="s">
        <v>200</v>
      </c>
      <c r="C12" s="1"/>
      <c r="D12" s="1"/>
      <c r="E12" s="1"/>
    </row>
    <row r="13" spans="1:5" ht="47.25" customHeight="1" x14ac:dyDescent="0.25">
      <c r="A13" s="2">
        <f t="shared" si="0"/>
        <v>13</v>
      </c>
      <c r="B13" s="186" t="s">
        <v>199</v>
      </c>
      <c r="C13" s="1"/>
      <c r="D13" s="1"/>
      <c r="E13" s="1"/>
    </row>
    <row r="14" spans="1:5" ht="39" customHeight="1" x14ac:dyDescent="0.25">
      <c r="A14" s="2">
        <f t="shared" si="0"/>
        <v>14</v>
      </c>
      <c r="B14" s="2" t="s">
        <v>202</v>
      </c>
      <c r="C14" s="1"/>
      <c r="D14" s="1"/>
      <c r="E14" s="1"/>
    </row>
    <row r="15" spans="1:5" ht="15.75" x14ac:dyDescent="0.25">
      <c r="A15" s="2"/>
      <c r="C15" s="1"/>
      <c r="D15" s="1"/>
      <c r="E15" s="1"/>
    </row>
    <row r="16" spans="1:5" x14ac:dyDescent="0.25">
      <c r="A16" s="18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B2:I140"/>
  <sheetViews>
    <sheetView zoomScale="80" zoomScaleNormal="80" workbookViewId="0">
      <selection activeCell="M127" sqref="M127"/>
    </sheetView>
  </sheetViews>
  <sheetFormatPr defaultRowHeight="15" x14ac:dyDescent="0.25"/>
  <cols>
    <col min="1" max="1" width="3.28515625" customWidth="1"/>
    <col min="2" max="2" width="49.5703125" customWidth="1"/>
    <col min="3" max="3" width="11.85546875" customWidth="1"/>
    <col min="4" max="4" width="26.140625" customWidth="1"/>
    <col min="5" max="5" width="13.7109375" customWidth="1"/>
    <col min="6" max="6" width="12" customWidth="1"/>
    <col min="7" max="7" width="12.7109375" customWidth="1"/>
    <col min="8" max="8" width="15.85546875" customWidth="1"/>
    <col min="9" max="9" width="19.7109375" customWidth="1"/>
  </cols>
  <sheetData>
    <row r="2" spans="2:9" ht="18" x14ac:dyDescent="0.25">
      <c r="B2" s="41" t="s">
        <v>74</v>
      </c>
      <c r="C2" s="41"/>
      <c r="D2" s="22" t="s">
        <v>80</v>
      </c>
      <c r="E2" s="120">
        <v>24</v>
      </c>
      <c r="F2" s="28"/>
      <c r="G2" s="28"/>
      <c r="H2" s="42"/>
      <c r="I2" s="28"/>
    </row>
    <row r="3" spans="2:9" ht="45" x14ac:dyDescent="0.25">
      <c r="B3" s="43" t="s">
        <v>13</v>
      </c>
      <c r="C3" s="44"/>
      <c r="D3" s="44"/>
      <c r="E3" s="44"/>
      <c r="F3" s="44" t="s">
        <v>20</v>
      </c>
      <c r="G3" s="44" t="s">
        <v>110</v>
      </c>
      <c r="H3" s="44" t="s">
        <v>75</v>
      </c>
      <c r="I3" s="44" t="s">
        <v>12</v>
      </c>
    </row>
    <row r="4" spans="2:9" x14ac:dyDescent="0.25">
      <c r="B4" s="17" t="s">
        <v>27</v>
      </c>
      <c r="C4" s="45"/>
      <c r="D4" s="46"/>
      <c r="E4" s="47"/>
      <c r="F4" s="19">
        <f>SUM(F5,F6)</f>
        <v>0</v>
      </c>
      <c r="G4" s="48">
        <f>SUM(G5,G6)</f>
        <v>0</v>
      </c>
      <c r="H4" s="150" t="e">
        <f>G4/$G$131</f>
        <v>#DIV/0!</v>
      </c>
      <c r="I4" s="104"/>
    </row>
    <row r="5" spans="2:9" x14ac:dyDescent="0.25">
      <c r="B5" s="22" t="s">
        <v>18</v>
      </c>
      <c r="C5" s="49"/>
      <c r="D5" s="50"/>
      <c r="E5" s="51"/>
      <c r="F5" s="18">
        <f>G5/$E$2</f>
        <v>0</v>
      </c>
      <c r="G5" s="18">
        <f>'Форма расчета ФОТ'!J5+'Форма расчета ФОТ'!K5+'Форма расчета ФОТ'!L5+'Форма расчета ФОТ'!M5</f>
        <v>0</v>
      </c>
      <c r="H5" s="150" t="e">
        <f>G5/$G$131</f>
        <v>#DIV/0!</v>
      </c>
      <c r="I5" s="105"/>
    </row>
    <row r="6" spans="2:9" x14ac:dyDescent="0.25">
      <c r="B6" s="52" t="s">
        <v>19</v>
      </c>
      <c r="C6" s="53"/>
      <c r="D6" s="54"/>
      <c r="E6" s="55"/>
      <c r="F6" s="56">
        <f>SUM(F7:F9)</f>
        <v>0</v>
      </c>
      <c r="G6" s="57">
        <f>SUM(G7:G9)</f>
        <v>0</v>
      </c>
      <c r="H6" s="150" t="e">
        <f>G6/$G$131</f>
        <v>#DIV/0!</v>
      </c>
      <c r="I6" s="106"/>
    </row>
    <row r="7" spans="2:9" x14ac:dyDescent="0.25">
      <c r="B7" s="58" t="s">
        <v>15</v>
      </c>
      <c r="C7" s="59">
        <v>0.13</v>
      </c>
      <c r="D7" s="60"/>
      <c r="E7" s="61"/>
      <c r="F7" s="10">
        <f>G7/$E$2</f>
        <v>0</v>
      </c>
      <c r="G7" s="62">
        <f>'Форма расчета ФОТ'!N5</f>
        <v>0</v>
      </c>
      <c r="H7" s="151"/>
      <c r="I7" s="106"/>
    </row>
    <row r="8" spans="2:9" x14ac:dyDescent="0.25">
      <c r="B8" s="58" t="s">
        <v>106</v>
      </c>
      <c r="C8" s="63">
        <v>0.30499999999999999</v>
      </c>
      <c r="D8" s="64"/>
      <c r="E8" s="62"/>
      <c r="F8" s="10">
        <f>G8/$E$2</f>
        <v>0</v>
      </c>
      <c r="G8" s="62">
        <f>'Форма расчета ФОТ'!O5</f>
        <v>0</v>
      </c>
      <c r="H8" s="151"/>
      <c r="I8" s="107"/>
    </row>
    <row r="9" spans="2:9" ht="15.75" thickBot="1" x14ac:dyDescent="0.3">
      <c r="B9" s="65"/>
      <c r="C9" s="66"/>
      <c r="D9" s="67"/>
      <c r="E9" s="68"/>
      <c r="F9" s="69"/>
      <c r="G9" s="68"/>
      <c r="H9" s="152"/>
      <c r="I9" s="108"/>
    </row>
    <row r="10" spans="2:9" ht="29.25" x14ac:dyDescent="0.25">
      <c r="B10" s="217" t="s">
        <v>139</v>
      </c>
      <c r="C10" s="72" t="s">
        <v>14</v>
      </c>
      <c r="D10" s="73" t="s">
        <v>28</v>
      </c>
      <c r="E10" s="71"/>
      <c r="F10" s="56">
        <f>F11+F29+F33</f>
        <v>0</v>
      </c>
      <c r="G10" s="57">
        <f>G11+G29+G33</f>
        <v>0</v>
      </c>
      <c r="H10" s="150" t="e">
        <f>G10/$G$131</f>
        <v>#DIV/0!</v>
      </c>
      <c r="I10" s="109"/>
    </row>
    <row r="11" spans="2:9" ht="29.25" x14ac:dyDescent="0.25">
      <c r="B11" s="212" t="s">
        <v>111</v>
      </c>
      <c r="C11" s="117"/>
      <c r="D11" s="118"/>
      <c r="E11" s="180"/>
      <c r="F11" s="219">
        <f>G11/$E$2</f>
        <v>0</v>
      </c>
      <c r="G11" s="220">
        <f>SUM(G12:G28)</f>
        <v>0</v>
      </c>
      <c r="H11" s="151"/>
      <c r="I11" s="110"/>
    </row>
    <row r="12" spans="2:9" x14ac:dyDescent="0.25">
      <c r="B12" s="203" t="s">
        <v>114</v>
      </c>
      <c r="C12" s="204">
        <v>7200</v>
      </c>
      <c r="D12" s="205"/>
      <c r="E12" s="180"/>
      <c r="F12" s="206">
        <f t="shared" ref="F12:F36" si="0">G12/$E$2</f>
        <v>0</v>
      </c>
      <c r="G12" s="128">
        <f>C12*D12</f>
        <v>0</v>
      </c>
      <c r="H12" s="151"/>
      <c r="I12" s="110"/>
    </row>
    <row r="13" spans="2:9" x14ac:dyDescent="0.25">
      <c r="B13" s="203" t="s">
        <v>115</v>
      </c>
      <c r="C13" s="204">
        <v>264</v>
      </c>
      <c r="D13" s="205"/>
      <c r="E13" s="180"/>
      <c r="F13" s="206">
        <f t="shared" si="0"/>
        <v>0</v>
      </c>
      <c r="G13" s="128">
        <f t="shared" ref="G13:G28" si="1">C13*D13</f>
        <v>0</v>
      </c>
      <c r="H13" s="151"/>
      <c r="I13" s="110"/>
    </row>
    <row r="14" spans="2:9" x14ac:dyDescent="0.25">
      <c r="B14" s="203" t="s">
        <v>116</v>
      </c>
      <c r="C14" s="204">
        <v>840</v>
      </c>
      <c r="D14" s="205"/>
      <c r="E14" s="180"/>
      <c r="F14" s="206">
        <f t="shared" si="0"/>
        <v>0</v>
      </c>
      <c r="G14" s="128">
        <f t="shared" si="1"/>
        <v>0</v>
      </c>
      <c r="H14" s="151"/>
      <c r="I14" s="110"/>
    </row>
    <row r="15" spans="2:9" x14ac:dyDescent="0.25">
      <c r="B15" s="203" t="s">
        <v>185</v>
      </c>
      <c r="C15" s="204">
        <v>336</v>
      </c>
      <c r="D15" s="205"/>
      <c r="E15" s="180"/>
      <c r="F15" s="206">
        <f t="shared" si="0"/>
        <v>0</v>
      </c>
      <c r="G15" s="128">
        <f t="shared" si="1"/>
        <v>0</v>
      </c>
      <c r="H15" s="151"/>
      <c r="I15" s="110"/>
    </row>
    <row r="16" spans="2:9" x14ac:dyDescent="0.25">
      <c r="B16" s="203" t="s">
        <v>186</v>
      </c>
      <c r="C16" s="204">
        <v>120</v>
      </c>
      <c r="D16" s="205"/>
      <c r="E16" s="180"/>
      <c r="F16" s="206">
        <f t="shared" si="0"/>
        <v>0</v>
      </c>
      <c r="G16" s="128">
        <f t="shared" si="1"/>
        <v>0</v>
      </c>
      <c r="H16" s="151"/>
      <c r="I16" s="110"/>
    </row>
    <row r="17" spans="2:9" ht="29.25" x14ac:dyDescent="0.25">
      <c r="B17" s="203" t="s">
        <v>187</v>
      </c>
      <c r="C17" s="204">
        <v>96</v>
      </c>
      <c r="D17" s="205"/>
      <c r="E17" s="180"/>
      <c r="F17" s="206">
        <f t="shared" si="0"/>
        <v>0</v>
      </c>
      <c r="G17" s="128">
        <f t="shared" si="1"/>
        <v>0</v>
      </c>
      <c r="H17" s="151"/>
      <c r="I17" s="110"/>
    </row>
    <row r="18" spans="2:9" ht="29.25" x14ac:dyDescent="0.25">
      <c r="B18" s="203" t="s">
        <v>188</v>
      </c>
      <c r="C18" s="204">
        <v>24</v>
      </c>
      <c r="D18" s="205"/>
      <c r="E18" s="180"/>
      <c r="F18" s="206">
        <f t="shared" si="0"/>
        <v>0</v>
      </c>
      <c r="G18" s="128">
        <f t="shared" si="1"/>
        <v>0</v>
      </c>
      <c r="H18" s="151"/>
      <c r="I18" s="110"/>
    </row>
    <row r="19" spans="2:9" x14ac:dyDescent="0.25">
      <c r="B19" s="203" t="s">
        <v>179</v>
      </c>
      <c r="C19" s="204">
        <v>120</v>
      </c>
      <c r="D19" s="205"/>
      <c r="E19" s="180"/>
      <c r="F19" s="206">
        <f t="shared" si="0"/>
        <v>0</v>
      </c>
      <c r="G19" s="128">
        <f t="shared" si="1"/>
        <v>0</v>
      </c>
      <c r="H19" s="151"/>
      <c r="I19" s="110"/>
    </row>
    <row r="20" spans="2:9" ht="29.25" x14ac:dyDescent="0.25">
      <c r="B20" s="203" t="s">
        <v>189</v>
      </c>
      <c r="C20" s="204">
        <v>864</v>
      </c>
      <c r="D20" s="205"/>
      <c r="E20" s="180"/>
      <c r="F20" s="206">
        <f t="shared" si="0"/>
        <v>0</v>
      </c>
      <c r="G20" s="128">
        <f t="shared" si="1"/>
        <v>0</v>
      </c>
      <c r="H20" s="151"/>
      <c r="I20" s="110"/>
    </row>
    <row r="21" spans="2:9" x14ac:dyDescent="0.25">
      <c r="B21" s="203" t="s">
        <v>190</v>
      </c>
      <c r="C21" s="204">
        <v>96</v>
      </c>
      <c r="D21" s="205"/>
      <c r="E21" s="180"/>
      <c r="F21" s="206">
        <f t="shared" si="0"/>
        <v>0</v>
      </c>
      <c r="G21" s="128">
        <f t="shared" si="1"/>
        <v>0</v>
      </c>
      <c r="H21" s="151"/>
      <c r="I21" s="110"/>
    </row>
    <row r="22" spans="2:9" ht="29.25" x14ac:dyDescent="0.25">
      <c r="B22" s="203" t="s">
        <v>191</v>
      </c>
      <c r="C22" s="204">
        <v>360</v>
      </c>
      <c r="D22" s="205"/>
      <c r="E22" s="180"/>
      <c r="F22" s="206">
        <f t="shared" si="0"/>
        <v>0</v>
      </c>
      <c r="G22" s="128">
        <f t="shared" si="1"/>
        <v>0</v>
      </c>
      <c r="H22" s="151"/>
      <c r="I22" s="110"/>
    </row>
    <row r="23" spans="2:9" x14ac:dyDescent="0.25">
      <c r="B23" s="203" t="s">
        <v>180</v>
      </c>
      <c r="C23" s="204">
        <v>7200</v>
      </c>
      <c r="D23" s="205"/>
      <c r="E23" s="180"/>
      <c r="F23" s="206">
        <f t="shared" si="0"/>
        <v>0</v>
      </c>
      <c r="G23" s="128">
        <f t="shared" si="1"/>
        <v>0</v>
      </c>
      <c r="H23" s="151"/>
      <c r="I23" s="110"/>
    </row>
    <row r="24" spans="2:9" x14ac:dyDescent="0.25">
      <c r="B24" s="203" t="s">
        <v>192</v>
      </c>
      <c r="C24" s="204">
        <v>120</v>
      </c>
      <c r="D24" s="205"/>
      <c r="E24" s="180"/>
      <c r="F24" s="206">
        <f t="shared" si="0"/>
        <v>0</v>
      </c>
      <c r="G24" s="128">
        <f t="shared" si="1"/>
        <v>0</v>
      </c>
      <c r="H24" s="151"/>
      <c r="I24" s="110"/>
    </row>
    <row r="25" spans="2:9" x14ac:dyDescent="0.25">
      <c r="B25" s="203" t="s">
        <v>193</v>
      </c>
      <c r="C25" s="204">
        <v>144</v>
      </c>
      <c r="D25" s="205"/>
      <c r="E25" s="180"/>
      <c r="F25" s="206">
        <f t="shared" si="0"/>
        <v>0</v>
      </c>
      <c r="G25" s="128">
        <f t="shared" si="1"/>
        <v>0</v>
      </c>
      <c r="H25" s="151"/>
      <c r="I25" s="110"/>
    </row>
    <row r="26" spans="2:9" ht="29.25" x14ac:dyDescent="0.25">
      <c r="B26" s="203" t="s">
        <v>194</v>
      </c>
      <c r="C26" s="204">
        <v>240</v>
      </c>
      <c r="D26" s="205"/>
      <c r="E26" s="180"/>
      <c r="F26" s="206">
        <f t="shared" si="0"/>
        <v>0</v>
      </c>
      <c r="G26" s="128">
        <f t="shared" si="1"/>
        <v>0</v>
      </c>
      <c r="H26" s="151"/>
      <c r="I26" s="110"/>
    </row>
    <row r="27" spans="2:9" ht="29.25" x14ac:dyDescent="0.25">
      <c r="B27" s="203" t="s">
        <v>195</v>
      </c>
      <c r="C27" s="204">
        <v>144</v>
      </c>
      <c r="D27" s="205"/>
      <c r="E27" s="180"/>
      <c r="F27" s="206">
        <f t="shared" si="0"/>
        <v>0</v>
      </c>
      <c r="G27" s="128">
        <f t="shared" si="1"/>
        <v>0</v>
      </c>
      <c r="H27" s="151"/>
      <c r="I27" s="110"/>
    </row>
    <row r="28" spans="2:9" x14ac:dyDescent="0.25">
      <c r="B28" s="203" t="s">
        <v>196</v>
      </c>
      <c r="C28" s="204">
        <v>120</v>
      </c>
      <c r="D28" s="205"/>
      <c r="E28" s="180"/>
      <c r="F28" s="206">
        <f t="shared" si="0"/>
        <v>0</v>
      </c>
      <c r="G28" s="128">
        <f t="shared" si="1"/>
        <v>0</v>
      </c>
      <c r="H28" s="151"/>
      <c r="I28" s="110"/>
    </row>
    <row r="29" spans="2:9" x14ac:dyDescent="0.25">
      <c r="B29" s="145" t="s">
        <v>108</v>
      </c>
      <c r="C29" s="117"/>
      <c r="D29" s="118"/>
      <c r="E29" s="180"/>
      <c r="F29" s="219">
        <f t="shared" si="0"/>
        <v>0</v>
      </c>
      <c r="G29" s="220">
        <f>SUM(G30:G32)</f>
        <v>0</v>
      </c>
      <c r="H29" s="151"/>
      <c r="I29" s="110"/>
    </row>
    <row r="30" spans="2:9" x14ac:dyDescent="0.25">
      <c r="B30" s="203" t="s">
        <v>197</v>
      </c>
      <c r="C30" s="204">
        <v>8</v>
      </c>
      <c r="D30" s="205"/>
      <c r="E30" s="180"/>
      <c r="F30" s="206">
        <f t="shared" si="0"/>
        <v>0</v>
      </c>
      <c r="G30" s="128">
        <f>C30*D30</f>
        <v>0</v>
      </c>
      <c r="H30" s="151"/>
      <c r="I30" s="110"/>
    </row>
    <row r="31" spans="2:9" x14ac:dyDescent="0.25">
      <c r="B31" s="203" t="s">
        <v>181</v>
      </c>
      <c r="C31" s="204">
        <v>1200</v>
      </c>
      <c r="D31" s="205"/>
      <c r="E31" s="180"/>
      <c r="F31" s="206">
        <f t="shared" si="0"/>
        <v>0</v>
      </c>
      <c r="G31" s="128">
        <f t="shared" ref="G31:G32" si="2">C31*D31</f>
        <v>0</v>
      </c>
      <c r="H31" s="151"/>
      <c r="I31" s="110"/>
    </row>
    <row r="32" spans="2:9" x14ac:dyDescent="0.25">
      <c r="B32" s="203" t="s">
        <v>118</v>
      </c>
      <c r="C32" s="204">
        <v>96</v>
      </c>
      <c r="D32" s="205"/>
      <c r="E32" s="180"/>
      <c r="F32" s="206">
        <f t="shared" si="0"/>
        <v>0</v>
      </c>
      <c r="G32" s="128">
        <f t="shared" si="2"/>
        <v>0</v>
      </c>
      <c r="H32" s="151"/>
      <c r="I32" s="110"/>
    </row>
    <row r="33" spans="2:9" x14ac:dyDescent="0.25">
      <c r="B33" s="145" t="s">
        <v>7</v>
      </c>
      <c r="C33" s="117"/>
      <c r="D33" s="118"/>
      <c r="E33" s="180"/>
      <c r="F33" s="219">
        <f t="shared" si="0"/>
        <v>0</v>
      </c>
      <c r="G33" s="220">
        <f>SUM(G34:G36)</f>
        <v>0</v>
      </c>
      <c r="H33" s="151"/>
      <c r="I33" s="110"/>
    </row>
    <row r="34" spans="2:9" x14ac:dyDescent="0.25">
      <c r="B34" s="203" t="s">
        <v>117</v>
      </c>
      <c r="C34" s="204">
        <v>288</v>
      </c>
      <c r="D34" s="205"/>
      <c r="E34" s="180"/>
      <c r="F34" s="206">
        <f t="shared" si="0"/>
        <v>0</v>
      </c>
      <c r="G34" s="128">
        <f>C34*D34</f>
        <v>0</v>
      </c>
      <c r="H34" s="151"/>
      <c r="I34" s="110"/>
    </row>
    <row r="35" spans="2:9" x14ac:dyDescent="0.25">
      <c r="B35" s="203" t="s">
        <v>112</v>
      </c>
      <c r="C35" s="204">
        <v>1920</v>
      </c>
      <c r="D35" s="205"/>
      <c r="E35" s="180"/>
      <c r="F35" s="206">
        <f t="shared" si="0"/>
        <v>0</v>
      </c>
      <c r="G35" s="128">
        <f t="shared" ref="G35:G36" si="3">C35*D35</f>
        <v>0</v>
      </c>
      <c r="H35" s="151"/>
      <c r="I35" s="110"/>
    </row>
    <row r="36" spans="2:9" x14ac:dyDescent="0.25">
      <c r="B36" s="203" t="s">
        <v>113</v>
      </c>
      <c r="C36" s="204">
        <v>1440</v>
      </c>
      <c r="D36" s="205"/>
      <c r="E36" s="180"/>
      <c r="F36" s="206">
        <f t="shared" si="0"/>
        <v>0</v>
      </c>
      <c r="G36" s="128">
        <f t="shared" si="3"/>
        <v>0</v>
      </c>
      <c r="H36" s="151"/>
      <c r="I36" s="110"/>
    </row>
    <row r="37" spans="2:9" s="208" customFormat="1" ht="15.75" thickBot="1" x14ac:dyDescent="0.3">
      <c r="B37" s="203"/>
      <c r="C37" s="204"/>
      <c r="D37" s="205"/>
      <c r="E37" s="209"/>
      <c r="F37" s="206"/>
      <c r="G37" s="207"/>
      <c r="H37" s="153"/>
      <c r="I37" s="210"/>
    </row>
    <row r="38" spans="2:9" x14ac:dyDescent="0.25">
      <c r="B38" s="136" t="s">
        <v>1</v>
      </c>
      <c r="C38" s="72" t="s">
        <v>14</v>
      </c>
      <c r="D38" s="73" t="s">
        <v>28</v>
      </c>
      <c r="E38" s="160"/>
      <c r="F38" s="74">
        <f>F39+F64</f>
        <v>0</v>
      </c>
      <c r="G38" s="75">
        <f>G39+G64</f>
        <v>0</v>
      </c>
      <c r="H38" s="154" t="e">
        <f>G38/$G$131</f>
        <v>#DIV/0!</v>
      </c>
      <c r="I38" s="137"/>
    </row>
    <row r="39" spans="2:9" ht="29.25" x14ac:dyDescent="0.25">
      <c r="B39" s="218" t="s">
        <v>182</v>
      </c>
      <c r="C39" s="117"/>
      <c r="D39" s="118"/>
      <c r="E39" s="181"/>
      <c r="F39" s="219">
        <f>G39/$E$2</f>
        <v>0</v>
      </c>
      <c r="G39" s="220">
        <f>SUM(G40:G63)</f>
        <v>0</v>
      </c>
      <c r="H39" s="151"/>
      <c r="I39" s="139"/>
    </row>
    <row r="40" spans="2:9" s="208" customFormat="1" x14ac:dyDescent="0.25">
      <c r="B40" s="203" t="s">
        <v>140</v>
      </c>
      <c r="C40" s="204">
        <v>6</v>
      </c>
      <c r="D40" s="205"/>
      <c r="E40" s="207"/>
      <c r="F40" s="206">
        <f t="shared" ref="F40:F63" si="4">G40/$E$2</f>
        <v>0</v>
      </c>
      <c r="G40" s="207">
        <f>C40*D40</f>
        <v>0</v>
      </c>
      <c r="H40" s="151"/>
      <c r="I40" s="211"/>
    </row>
    <row r="41" spans="2:9" s="208" customFormat="1" x14ac:dyDescent="0.25">
      <c r="B41" s="203" t="s">
        <v>141</v>
      </c>
      <c r="C41" s="204">
        <v>6</v>
      </c>
      <c r="D41" s="205"/>
      <c r="E41" s="207"/>
      <c r="F41" s="206">
        <f t="shared" si="4"/>
        <v>0</v>
      </c>
      <c r="G41" s="207">
        <f t="shared" ref="G41:G63" si="5">C41*D41</f>
        <v>0</v>
      </c>
      <c r="H41" s="151"/>
      <c r="I41" s="211"/>
    </row>
    <row r="42" spans="2:9" s="208" customFormat="1" x14ac:dyDescent="0.25">
      <c r="B42" s="203" t="s">
        <v>142</v>
      </c>
      <c r="C42" s="204">
        <v>24</v>
      </c>
      <c r="D42" s="205"/>
      <c r="E42" s="207"/>
      <c r="F42" s="206">
        <f t="shared" si="4"/>
        <v>0</v>
      </c>
      <c r="G42" s="207">
        <f t="shared" si="5"/>
        <v>0</v>
      </c>
      <c r="H42" s="151"/>
      <c r="I42" s="211"/>
    </row>
    <row r="43" spans="2:9" s="208" customFormat="1" x14ac:dyDescent="0.25">
      <c r="B43" s="203" t="s">
        <v>143</v>
      </c>
      <c r="C43" s="204">
        <v>72</v>
      </c>
      <c r="D43" s="205"/>
      <c r="E43" s="207"/>
      <c r="F43" s="206">
        <f t="shared" si="4"/>
        <v>0</v>
      </c>
      <c r="G43" s="207">
        <f t="shared" si="5"/>
        <v>0</v>
      </c>
      <c r="H43" s="151"/>
      <c r="I43" s="211"/>
    </row>
    <row r="44" spans="2:9" s="208" customFormat="1" x14ac:dyDescent="0.25">
      <c r="B44" s="203" t="s">
        <v>144</v>
      </c>
      <c r="C44" s="204">
        <v>6</v>
      </c>
      <c r="D44" s="205"/>
      <c r="E44" s="207"/>
      <c r="F44" s="206">
        <f t="shared" si="4"/>
        <v>0</v>
      </c>
      <c r="G44" s="207">
        <f t="shared" si="5"/>
        <v>0</v>
      </c>
      <c r="H44" s="151"/>
      <c r="I44" s="211"/>
    </row>
    <row r="45" spans="2:9" s="208" customFormat="1" x14ac:dyDescent="0.25">
      <c r="B45" s="203" t="s">
        <v>145</v>
      </c>
      <c r="C45" s="204">
        <v>72</v>
      </c>
      <c r="D45" s="205"/>
      <c r="E45" s="207"/>
      <c r="F45" s="206">
        <f t="shared" si="4"/>
        <v>0</v>
      </c>
      <c r="G45" s="207">
        <f t="shared" si="5"/>
        <v>0</v>
      </c>
      <c r="H45" s="151"/>
      <c r="I45" s="211"/>
    </row>
    <row r="46" spans="2:9" s="208" customFormat="1" x14ac:dyDescent="0.25">
      <c r="B46" s="203" t="s">
        <v>146</v>
      </c>
      <c r="C46" s="204">
        <v>6</v>
      </c>
      <c r="D46" s="205"/>
      <c r="E46" s="207"/>
      <c r="F46" s="206">
        <f t="shared" si="4"/>
        <v>0</v>
      </c>
      <c r="G46" s="207">
        <f t="shared" si="5"/>
        <v>0</v>
      </c>
      <c r="H46" s="151"/>
      <c r="I46" s="211"/>
    </row>
    <row r="47" spans="2:9" s="208" customFormat="1" x14ac:dyDescent="0.25">
      <c r="B47" s="203" t="s">
        <v>147</v>
      </c>
      <c r="C47" s="204">
        <v>6</v>
      </c>
      <c r="D47" s="205"/>
      <c r="E47" s="207"/>
      <c r="F47" s="206">
        <f t="shared" si="4"/>
        <v>0</v>
      </c>
      <c r="G47" s="207">
        <f t="shared" si="5"/>
        <v>0</v>
      </c>
      <c r="H47" s="151"/>
      <c r="I47" s="211"/>
    </row>
    <row r="48" spans="2:9" s="208" customFormat="1" x14ac:dyDescent="0.25">
      <c r="B48" s="203" t="s">
        <v>148</v>
      </c>
      <c r="C48" s="204">
        <v>6</v>
      </c>
      <c r="D48" s="205"/>
      <c r="E48" s="207"/>
      <c r="F48" s="206">
        <f t="shared" si="4"/>
        <v>0</v>
      </c>
      <c r="G48" s="207">
        <f t="shared" si="5"/>
        <v>0</v>
      </c>
      <c r="H48" s="151"/>
      <c r="I48" s="211"/>
    </row>
    <row r="49" spans="2:9" s="208" customFormat="1" x14ac:dyDescent="0.25">
      <c r="B49" s="203" t="s">
        <v>149</v>
      </c>
      <c r="C49" s="204">
        <v>24</v>
      </c>
      <c r="D49" s="205"/>
      <c r="E49" s="207"/>
      <c r="F49" s="206">
        <f t="shared" si="4"/>
        <v>0</v>
      </c>
      <c r="G49" s="207">
        <f t="shared" si="5"/>
        <v>0</v>
      </c>
      <c r="H49" s="151"/>
      <c r="I49" s="211"/>
    </row>
    <row r="50" spans="2:9" s="208" customFormat="1" x14ac:dyDescent="0.25">
      <c r="B50" s="203" t="s">
        <v>150</v>
      </c>
      <c r="C50" s="204">
        <v>24</v>
      </c>
      <c r="D50" s="205"/>
      <c r="E50" s="207"/>
      <c r="F50" s="206">
        <f t="shared" si="4"/>
        <v>0</v>
      </c>
      <c r="G50" s="207">
        <f t="shared" si="5"/>
        <v>0</v>
      </c>
      <c r="H50" s="151"/>
      <c r="I50" s="211"/>
    </row>
    <row r="51" spans="2:9" s="208" customFormat="1" x14ac:dyDescent="0.25">
      <c r="B51" s="203" t="s">
        <v>151</v>
      </c>
      <c r="C51" s="204">
        <v>6</v>
      </c>
      <c r="D51" s="205"/>
      <c r="E51" s="207"/>
      <c r="F51" s="206">
        <f t="shared" si="4"/>
        <v>0</v>
      </c>
      <c r="G51" s="207">
        <f t="shared" si="5"/>
        <v>0</v>
      </c>
      <c r="H51" s="151"/>
      <c r="I51" s="211"/>
    </row>
    <row r="52" spans="2:9" s="208" customFormat="1" x14ac:dyDescent="0.25">
      <c r="B52" s="203" t="s">
        <v>152</v>
      </c>
      <c r="C52" s="204">
        <v>6</v>
      </c>
      <c r="D52" s="205"/>
      <c r="E52" s="207"/>
      <c r="F52" s="206">
        <f t="shared" si="4"/>
        <v>0</v>
      </c>
      <c r="G52" s="207">
        <f t="shared" si="5"/>
        <v>0</v>
      </c>
      <c r="H52" s="151"/>
      <c r="I52" s="211"/>
    </row>
    <row r="53" spans="2:9" s="208" customFormat="1" x14ac:dyDescent="0.25">
      <c r="B53" s="203" t="s">
        <v>153</v>
      </c>
      <c r="C53" s="204">
        <v>2</v>
      </c>
      <c r="D53" s="205"/>
      <c r="E53" s="207"/>
      <c r="F53" s="206">
        <f t="shared" si="4"/>
        <v>0</v>
      </c>
      <c r="G53" s="207">
        <f t="shared" si="5"/>
        <v>0</v>
      </c>
      <c r="H53" s="151"/>
      <c r="I53" s="211"/>
    </row>
    <row r="54" spans="2:9" s="208" customFormat="1" x14ac:dyDescent="0.25">
      <c r="B54" s="203" t="s">
        <v>154</v>
      </c>
      <c r="C54" s="204">
        <v>6</v>
      </c>
      <c r="D54" s="205"/>
      <c r="E54" s="207"/>
      <c r="F54" s="206">
        <f t="shared" si="4"/>
        <v>0</v>
      </c>
      <c r="G54" s="207">
        <f t="shared" si="5"/>
        <v>0</v>
      </c>
      <c r="H54" s="151"/>
      <c r="I54" s="211"/>
    </row>
    <row r="55" spans="2:9" s="208" customFormat="1" x14ac:dyDescent="0.25">
      <c r="B55" s="203" t="s">
        <v>155</v>
      </c>
      <c r="C55" s="204">
        <v>10</v>
      </c>
      <c r="D55" s="205"/>
      <c r="E55" s="207"/>
      <c r="F55" s="206">
        <f t="shared" si="4"/>
        <v>0</v>
      </c>
      <c r="G55" s="207">
        <f t="shared" si="5"/>
        <v>0</v>
      </c>
      <c r="H55" s="151"/>
      <c r="I55" s="211"/>
    </row>
    <row r="56" spans="2:9" s="208" customFormat="1" x14ac:dyDescent="0.25">
      <c r="B56" s="203" t="s">
        <v>156</v>
      </c>
      <c r="C56" s="204">
        <v>10</v>
      </c>
      <c r="D56" s="205"/>
      <c r="E56" s="207"/>
      <c r="F56" s="206">
        <f t="shared" si="4"/>
        <v>0</v>
      </c>
      <c r="G56" s="207">
        <f t="shared" si="5"/>
        <v>0</v>
      </c>
      <c r="H56" s="151"/>
      <c r="I56" s="211"/>
    </row>
    <row r="57" spans="2:9" s="208" customFormat="1" x14ac:dyDescent="0.25">
      <c r="B57" s="203" t="s">
        <v>157</v>
      </c>
      <c r="C57" s="204">
        <v>144</v>
      </c>
      <c r="D57" s="205"/>
      <c r="E57" s="207"/>
      <c r="F57" s="206">
        <f t="shared" si="4"/>
        <v>0</v>
      </c>
      <c r="G57" s="207">
        <f t="shared" si="5"/>
        <v>0</v>
      </c>
      <c r="H57" s="151"/>
      <c r="I57" s="211"/>
    </row>
    <row r="58" spans="2:9" s="208" customFormat="1" x14ac:dyDescent="0.25">
      <c r="B58" s="203" t="s">
        <v>158</v>
      </c>
      <c r="C58" s="204">
        <v>72</v>
      </c>
      <c r="D58" s="205"/>
      <c r="E58" s="207"/>
      <c r="F58" s="206">
        <f t="shared" si="4"/>
        <v>0</v>
      </c>
      <c r="G58" s="207">
        <f t="shared" si="5"/>
        <v>0</v>
      </c>
      <c r="H58" s="151"/>
      <c r="I58" s="211"/>
    </row>
    <row r="59" spans="2:9" s="208" customFormat="1" x14ac:dyDescent="0.25">
      <c r="B59" s="203" t="s">
        <v>159</v>
      </c>
      <c r="C59" s="204">
        <v>72</v>
      </c>
      <c r="D59" s="205"/>
      <c r="E59" s="207"/>
      <c r="F59" s="206">
        <f t="shared" si="4"/>
        <v>0</v>
      </c>
      <c r="G59" s="207">
        <f t="shared" si="5"/>
        <v>0</v>
      </c>
      <c r="H59" s="151"/>
      <c r="I59" s="211"/>
    </row>
    <row r="60" spans="2:9" s="208" customFormat="1" x14ac:dyDescent="0.25">
      <c r="B60" s="203" t="s">
        <v>160</v>
      </c>
      <c r="C60" s="204">
        <v>144</v>
      </c>
      <c r="D60" s="205"/>
      <c r="E60" s="207"/>
      <c r="F60" s="206">
        <f t="shared" si="4"/>
        <v>0</v>
      </c>
      <c r="G60" s="207">
        <f t="shared" si="5"/>
        <v>0</v>
      </c>
      <c r="H60" s="151"/>
      <c r="I60" s="211"/>
    </row>
    <row r="61" spans="2:9" s="208" customFormat="1" x14ac:dyDescent="0.25">
      <c r="B61" s="203" t="s">
        <v>161</v>
      </c>
      <c r="C61" s="204">
        <v>216</v>
      </c>
      <c r="D61" s="205"/>
      <c r="E61" s="207"/>
      <c r="F61" s="206">
        <f t="shared" si="4"/>
        <v>0</v>
      </c>
      <c r="G61" s="207">
        <f t="shared" si="5"/>
        <v>0</v>
      </c>
      <c r="H61" s="151"/>
      <c r="I61" s="211"/>
    </row>
    <row r="62" spans="2:9" s="208" customFormat="1" x14ac:dyDescent="0.25">
      <c r="B62" s="203" t="s">
        <v>162</v>
      </c>
      <c r="C62" s="204">
        <v>216</v>
      </c>
      <c r="D62" s="205"/>
      <c r="E62" s="207"/>
      <c r="F62" s="206">
        <f t="shared" si="4"/>
        <v>0</v>
      </c>
      <c r="G62" s="207">
        <f t="shared" si="5"/>
        <v>0</v>
      </c>
      <c r="H62" s="151"/>
      <c r="I62" s="211"/>
    </row>
    <row r="63" spans="2:9" s="208" customFormat="1" x14ac:dyDescent="0.25">
      <c r="B63" s="203" t="s">
        <v>163</v>
      </c>
      <c r="C63" s="204">
        <v>6</v>
      </c>
      <c r="D63" s="205"/>
      <c r="E63" s="207"/>
      <c r="F63" s="206">
        <f t="shared" si="4"/>
        <v>0</v>
      </c>
      <c r="G63" s="207">
        <f t="shared" si="5"/>
        <v>0</v>
      </c>
      <c r="H63" s="151"/>
      <c r="I63" s="211"/>
    </row>
    <row r="64" spans="2:9" ht="29.25" x14ac:dyDescent="0.25">
      <c r="B64" s="218" t="s">
        <v>183</v>
      </c>
      <c r="C64" s="117"/>
      <c r="D64" s="118"/>
      <c r="E64" s="181"/>
      <c r="F64" s="219">
        <f>G64/$E$2</f>
        <v>0</v>
      </c>
      <c r="G64" s="220">
        <f>SUM(G65:G84)</f>
        <v>0</v>
      </c>
      <c r="H64" s="151"/>
      <c r="I64" s="139"/>
    </row>
    <row r="65" spans="2:9" s="208" customFormat="1" x14ac:dyDescent="0.25">
      <c r="B65" s="203" t="s">
        <v>119</v>
      </c>
      <c r="C65" s="204">
        <v>1</v>
      </c>
      <c r="D65" s="205"/>
      <c r="E65" s="207"/>
      <c r="F65" s="206">
        <f t="shared" ref="F65:F84" si="6">G65/$E$2</f>
        <v>0</v>
      </c>
      <c r="G65" s="207">
        <f>C65*D65</f>
        <v>0</v>
      </c>
      <c r="H65" s="151"/>
      <c r="I65" s="211"/>
    </row>
    <row r="66" spans="2:9" s="208" customFormat="1" x14ac:dyDescent="0.25">
      <c r="B66" s="203" t="s">
        <v>120</v>
      </c>
      <c r="C66" s="204">
        <v>2</v>
      </c>
      <c r="D66" s="205"/>
      <c r="E66" s="207"/>
      <c r="F66" s="206">
        <f t="shared" si="6"/>
        <v>0</v>
      </c>
      <c r="G66" s="207">
        <f t="shared" ref="G66:G84" si="7">C66*D66</f>
        <v>0</v>
      </c>
      <c r="H66" s="151"/>
      <c r="I66" s="211"/>
    </row>
    <row r="67" spans="2:9" s="208" customFormat="1" ht="29.25" x14ac:dyDescent="0.25">
      <c r="B67" s="203" t="s">
        <v>121</v>
      </c>
      <c r="C67" s="204">
        <v>2</v>
      </c>
      <c r="D67" s="205"/>
      <c r="E67" s="207"/>
      <c r="F67" s="206">
        <f t="shared" si="6"/>
        <v>0</v>
      </c>
      <c r="G67" s="207">
        <f t="shared" si="7"/>
        <v>0</v>
      </c>
      <c r="H67" s="151"/>
      <c r="I67" s="211"/>
    </row>
    <row r="68" spans="2:9" s="208" customFormat="1" x14ac:dyDescent="0.25">
      <c r="B68" s="203" t="s">
        <v>122</v>
      </c>
      <c r="C68" s="204">
        <v>2</v>
      </c>
      <c r="D68" s="205"/>
      <c r="E68" s="207"/>
      <c r="F68" s="206">
        <f t="shared" si="6"/>
        <v>0</v>
      </c>
      <c r="G68" s="207">
        <f t="shared" si="7"/>
        <v>0</v>
      </c>
      <c r="H68" s="151"/>
      <c r="I68" s="211"/>
    </row>
    <row r="69" spans="2:9" s="208" customFormat="1" x14ac:dyDescent="0.25">
      <c r="B69" s="203" t="s">
        <v>123</v>
      </c>
      <c r="C69" s="204">
        <v>4</v>
      </c>
      <c r="D69" s="205"/>
      <c r="E69" s="207"/>
      <c r="F69" s="206">
        <f t="shared" si="6"/>
        <v>0</v>
      </c>
      <c r="G69" s="207">
        <f t="shared" si="7"/>
        <v>0</v>
      </c>
      <c r="H69" s="151"/>
      <c r="I69" s="211"/>
    </row>
    <row r="70" spans="2:9" s="208" customFormat="1" x14ac:dyDescent="0.25">
      <c r="B70" s="203" t="s">
        <v>124</v>
      </c>
      <c r="C70" s="204">
        <v>20</v>
      </c>
      <c r="D70" s="205"/>
      <c r="E70" s="207"/>
      <c r="F70" s="206">
        <f t="shared" si="6"/>
        <v>0</v>
      </c>
      <c r="G70" s="207">
        <f t="shared" si="7"/>
        <v>0</v>
      </c>
      <c r="H70" s="151"/>
      <c r="I70" s="211"/>
    </row>
    <row r="71" spans="2:9" s="208" customFormat="1" x14ac:dyDescent="0.25">
      <c r="B71" s="203" t="s">
        <v>125</v>
      </c>
      <c r="C71" s="204">
        <v>4</v>
      </c>
      <c r="D71" s="205"/>
      <c r="E71" s="207"/>
      <c r="F71" s="206">
        <f t="shared" si="6"/>
        <v>0</v>
      </c>
      <c r="G71" s="207">
        <f t="shared" si="7"/>
        <v>0</v>
      </c>
      <c r="H71" s="151"/>
      <c r="I71" s="211"/>
    </row>
    <row r="72" spans="2:9" s="208" customFormat="1" x14ac:dyDescent="0.25">
      <c r="B72" s="203" t="s">
        <v>126</v>
      </c>
      <c r="C72" s="204">
        <v>2</v>
      </c>
      <c r="D72" s="205"/>
      <c r="E72" s="207"/>
      <c r="F72" s="206">
        <f t="shared" si="6"/>
        <v>0</v>
      </c>
      <c r="G72" s="207">
        <f t="shared" si="7"/>
        <v>0</v>
      </c>
      <c r="H72" s="151"/>
      <c r="I72" s="211"/>
    </row>
    <row r="73" spans="2:9" s="208" customFormat="1" x14ac:dyDescent="0.25">
      <c r="B73" s="203" t="s">
        <v>127</v>
      </c>
      <c r="C73" s="204">
        <v>4</v>
      </c>
      <c r="D73" s="205"/>
      <c r="E73" s="207"/>
      <c r="F73" s="206">
        <f t="shared" si="6"/>
        <v>0</v>
      </c>
      <c r="G73" s="207">
        <f t="shared" si="7"/>
        <v>0</v>
      </c>
      <c r="H73" s="151"/>
      <c r="I73" s="211"/>
    </row>
    <row r="74" spans="2:9" s="208" customFormat="1" x14ac:dyDescent="0.25">
      <c r="B74" s="203" t="s">
        <v>128</v>
      </c>
      <c r="C74" s="204">
        <v>4</v>
      </c>
      <c r="D74" s="205"/>
      <c r="E74" s="207"/>
      <c r="F74" s="206">
        <f t="shared" si="6"/>
        <v>0</v>
      </c>
      <c r="G74" s="207">
        <f t="shared" si="7"/>
        <v>0</v>
      </c>
      <c r="H74" s="151"/>
      <c r="I74" s="211"/>
    </row>
    <row r="75" spans="2:9" s="208" customFormat="1" x14ac:dyDescent="0.25">
      <c r="B75" s="203" t="s">
        <v>129</v>
      </c>
      <c r="C75" s="204">
        <v>4</v>
      </c>
      <c r="D75" s="205"/>
      <c r="E75" s="207"/>
      <c r="F75" s="206">
        <f t="shared" si="6"/>
        <v>0</v>
      </c>
      <c r="G75" s="207">
        <f t="shared" si="7"/>
        <v>0</v>
      </c>
      <c r="H75" s="151"/>
      <c r="I75" s="211"/>
    </row>
    <row r="76" spans="2:9" s="208" customFormat="1" x14ac:dyDescent="0.25">
      <c r="B76" s="203" t="s">
        <v>130</v>
      </c>
      <c r="C76" s="204">
        <v>2</v>
      </c>
      <c r="D76" s="205"/>
      <c r="E76" s="207"/>
      <c r="F76" s="206">
        <f t="shared" si="6"/>
        <v>0</v>
      </c>
      <c r="G76" s="207">
        <f t="shared" si="7"/>
        <v>0</v>
      </c>
      <c r="H76" s="151"/>
      <c r="I76" s="211"/>
    </row>
    <row r="77" spans="2:9" s="208" customFormat="1" x14ac:dyDescent="0.25">
      <c r="B77" s="203" t="s">
        <v>131</v>
      </c>
      <c r="C77" s="204">
        <v>2</v>
      </c>
      <c r="D77" s="205"/>
      <c r="E77" s="207"/>
      <c r="F77" s="206">
        <f t="shared" si="6"/>
        <v>0</v>
      </c>
      <c r="G77" s="207">
        <f t="shared" si="7"/>
        <v>0</v>
      </c>
      <c r="H77" s="151"/>
      <c r="I77" s="211"/>
    </row>
    <row r="78" spans="2:9" s="208" customFormat="1" x14ac:dyDescent="0.25">
      <c r="B78" s="203" t="s">
        <v>132</v>
      </c>
      <c r="C78" s="204">
        <v>2</v>
      </c>
      <c r="D78" s="205"/>
      <c r="E78" s="207"/>
      <c r="F78" s="206">
        <f t="shared" si="6"/>
        <v>0</v>
      </c>
      <c r="G78" s="207">
        <f t="shared" si="7"/>
        <v>0</v>
      </c>
      <c r="H78" s="151"/>
      <c r="I78" s="211"/>
    </row>
    <row r="79" spans="2:9" s="208" customFormat="1" x14ac:dyDescent="0.25">
      <c r="B79" s="203" t="s">
        <v>133</v>
      </c>
      <c r="C79" s="204">
        <v>6</v>
      </c>
      <c r="D79" s="205"/>
      <c r="E79" s="207"/>
      <c r="F79" s="206">
        <f t="shared" si="6"/>
        <v>0</v>
      </c>
      <c r="G79" s="207">
        <f t="shared" si="7"/>
        <v>0</v>
      </c>
      <c r="H79" s="151"/>
      <c r="I79" s="211"/>
    </row>
    <row r="80" spans="2:9" s="208" customFormat="1" x14ac:dyDescent="0.25">
      <c r="B80" s="203" t="s">
        <v>134</v>
      </c>
      <c r="C80" s="204">
        <v>14</v>
      </c>
      <c r="D80" s="205"/>
      <c r="E80" s="207"/>
      <c r="F80" s="206">
        <f t="shared" si="6"/>
        <v>0</v>
      </c>
      <c r="G80" s="207">
        <f t="shared" si="7"/>
        <v>0</v>
      </c>
      <c r="H80" s="151"/>
      <c r="I80" s="211"/>
    </row>
    <row r="81" spans="2:9" s="208" customFormat="1" x14ac:dyDescent="0.25">
      <c r="B81" s="203" t="s">
        <v>135</v>
      </c>
      <c r="C81" s="204">
        <v>2</v>
      </c>
      <c r="D81" s="205"/>
      <c r="E81" s="207"/>
      <c r="F81" s="206">
        <f t="shared" si="6"/>
        <v>0</v>
      </c>
      <c r="G81" s="207">
        <f t="shared" si="7"/>
        <v>0</v>
      </c>
      <c r="H81" s="151"/>
      <c r="I81" s="211"/>
    </row>
    <row r="82" spans="2:9" s="208" customFormat="1" x14ac:dyDescent="0.25">
      <c r="B82" s="203" t="s">
        <v>136</v>
      </c>
      <c r="C82" s="204">
        <v>2</v>
      </c>
      <c r="D82" s="205"/>
      <c r="E82" s="207"/>
      <c r="F82" s="206">
        <f t="shared" si="6"/>
        <v>0</v>
      </c>
      <c r="G82" s="207">
        <f t="shared" si="7"/>
        <v>0</v>
      </c>
      <c r="H82" s="151"/>
      <c r="I82" s="211"/>
    </row>
    <row r="83" spans="2:9" s="208" customFormat="1" x14ac:dyDescent="0.25">
      <c r="B83" s="203" t="s">
        <v>137</v>
      </c>
      <c r="C83" s="204">
        <v>2</v>
      </c>
      <c r="D83" s="205"/>
      <c r="E83" s="207"/>
      <c r="F83" s="206">
        <f t="shared" si="6"/>
        <v>0</v>
      </c>
      <c r="G83" s="207">
        <f t="shared" si="7"/>
        <v>0</v>
      </c>
      <c r="H83" s="151"/>
      <c r="I83" s="211"/>
    </row>
    <row r="84" spans="2:9" s="208" customFormat="1" x14ac:dyDescent="0.25">
      <c r="B84" s="203" t="s">
        <v>138</v>
      </c>
      <c r="C84" s="204">
        <v>2</v>
      </c>
      <c r="D84" s="205"/>
      <c r="E84" s="207"/>
      <c r="F84" s="206">
        <f t="shared" si="6"/>
        <v>0</v>
      </c>
      <c r="G84" s="207">
        <f t="shared" si="7"/>
        <v>0</v>
      </c>
      <c r="H84" s="151"/>
      <c r="I84" s="211"/>
    </row>
    <row r="85" spans="2:9" s="208" customFormat="1" ht="15.75" thickBot="1" x14ac:dyDescent="0.3">
      <c r="B85" s="214"/>
      <c r="C85" s="210"/>
      <c r="D85" s="215"/>
      <c r="E85" s="209"/>
      <c r="F85" s="206"/>
      <c r="G85" s="207"/>
      <c r="H85" s="153"/>
      <c r="I85" s="216"/>
    </row>
    <row r="86" spans="2:9" x14ac:dyDescent="0.25">
      <c r="B86" s="136" t="s">
        <v>2</v>
      </c>
      <c r="C86" s="72" t="s">
        <v>14</v>
      </c>
      <c r="D86" s="73" t="s">
        <v>28</v>
      </c>
      <c r="E86" s="160"/>
      <c r="F86" s="74">
        <f>F87+F92</f>
        <v>0</v>
      </c>
      <c r="G86" s="75">
        <f>G87+G92</f>
        <v>0</v>
      </c>
      <c r="H86" s="154" t="e">
        <f>G86/$G$131</f>
        <v>#DIV/0!</v>
      </c>
      <c r="I86" s="137"/>
    </row>
    <row r="87" spans="2:9" x14ac:dyDescent="0.25">
      <c r="B87" s="138" t="s">
        <v>109</v>
      </c>
      <c r="C87" s="117"/>
      <c r="D87" s="118"/>
      <c r="E87" s="181"/>
      <c r="F87" s="219">
        <f>G87/$E$2</f>
        <v>0</v>
      </c>
      <c r="G87" s="220">
        <f>SUM(G88:G91)</f>
        <v>0</v>
      </c>
      <c r="H87" s="151"/>
      <c r="I87" s="139"/>
    </row>
    <row r="88" spans="2:9" s="208" customFormat="1" x14ac:dyDescent="0.25">
      <c r="B88" s="203" t="s">
        <v>164</v>
      </c>
      <c r="C88" s="204">
        <v>12</v>
      </c>
      <c r="D88" s="205"/>
      <c r="E88" s="207"/>
      <c r="F88" s="206">
        <f t="shared" ref="F88:F91" si="8">G88/$E$2</f>
        <v>0</v>
      </c>
      <c r="G88" s="207">
        <f>C88*D88</f>
        <v>0</v>
      </c>
      <c r="H88" s="151"/>
      <c r="I88" s="211"/>
    </row>
    <row r="89" spans="2:9" s="208" customFormat="1" x14ac:dyDescent="0.25">
      <c r="B89" s="203" t="s">
        <v>165</v>
      </c>
      <c r="C89" s="204">
        <v>12</v>
      </c>
      <c r="D89" s="205"/>
      <c r="E89" s="207"/>
      <c r="F89" s="206">
        <f t="shared" si="8"/>
        <v>0</v>
      </c>
      <c r="G89" s="207">
        <f t="shared" ref="G89:G91" si="9">C89*D89</f>
        <v>0</v>
      </c>
      <c r="H89" s="151"/>
      <c r="I89" s="211"/>
    </row>
    <row r="90" spans="2:9" s="208" customFormat="1" x14ac:dyDescent="0.25">
      <c r="B90" s="203" t="s">
        <v>166</v>
      </c>
      <c r="C90" s="204">
        <v>1</v>
      </c>
      <c r="D90" s="205"/>
      <c r="E90" s="207"/>
      <c r="F90" s="206">
        <f t="shared" si="8"/>
        <v>0</v>
      </c>
      <c r="G90" s="207">
        <f t="shared" si="9"/>
        <v>0</v>
      </c>
      <c r="H90" s="151"/>
      <c r="I90" s="211"/>
    </row>
    <row r="91" spans="2:9" s="208" customFormat="1" x14ac:dyDescent="0.25">
      <c r="B91" s="203" t="s">
        <v>167</v>
      </c>
      <c r="C91" s="204">
        <v>6</v>
      </c>
      <c r="D91" s="205"/>
      <c r="E91" s="207"/>
      <c r="F91" s="206">
        <f t="shared" si="8"/>
        <v>0</v>
      </c>
      <c r="G91" s="207">
        <f t="shared" si="9"/>
        <v>0</v>
      </c>
      <c r="H91" s="151"/>
      <c r="I91" s="211"/>
    </row>
    <row r="92" spans="2:9" x14ac:dyDescent="0.25">
      <c r="B92" s="213" t="s">
        <v>177</v>
      </c>
      <c r="C92" s="117"/>
      <c r="D92" s="118"/>
      <c r="E92" s="181"/>
      <c r="F92" s="219">
        <f>G92/$E$2</f>
        <v>0</v>
      </c>
      <c r="G92" s="220">
        <f>SUM(G93:G101)</f>
        <v>0</v>
      </c>
      <c r="H92" s="151"/>
      <c r="I92" s="139"/>
    </row>
    <row r="93" spans="2:9" s="208" customFormat="1" x14ac:dyDescent="0.25">
      <c r="B93" s="203" t="s">
        <v>168</v>
      </c>
      <c r="C93" s="204">
        <v>2</v>
      </c>
      <c r="D93" s="205"/>
      <c r="E93" s="207"/>
      <c r="F93" s="206">
        <f t="shared" ref="F93:F101" si="10">G93/$E$2</f>
        <v>0</v>
      </c>
      <c r="G93" s="207">
        <f>C93*D93</f>
        <v>0</v>
      </c>
      <c r="H93" s="151"/>
      <c r="I93" s="211"/>
    </row>
    <row r="94" spans="2:9" s="208" customFormat="1" x14ac:dyDescent="0.25">
      <c r="B94" s="203" t="s">
        <v>169</v>
      </c>
      <c r="C94" s="204">
        <v>2</v>
      </c>
      <c r="D94" s="205"/>
      <c r="E94" s="207"/>
      <c r="F94" s="206">
        <f t="shared" si="10"/>
        <v>0</v>
      </c>
      <c r="G94" s="207">
        <f t="shared" ref="G94:G101" si="11">C94*D94</f>
        <v>0</v>
      </c>
      <c r="H94" s="151"/>
      <c r="I94" s="211"/>
    </row>
    <row r="95" spans="2:9" s="208" customFormat="1" x14ac:dyDescent="0.25">
      <c r="B95" s="203" t="s">
        <v>170</v>
      </c>
      <c r="C95" s="204">
        <v>2</v>
      </c>
      <c r="D95" s="205"/>
      <c r="E95" s="207"/>
      <c r="F95" s="206">
        <f t="shared" si="10"/>
        <v>0</v>
      </c>
      <c r="G95" s="207">
        <f t="shared" si="11"/>
        <v>0</v>
      </c>
      <c r="H95" s="151"/>
      <c r="I95" s="211"/>
    </row>
    <row r="96" spans="2:9" s="208" customFormat="1" x14ac:dyDescent="0.25">
      <c r="B96" s="203" t="s">
        <v>171</v>
      </c>
      <c r="C96" s="204">
        <v>2</v>
      </c>
      <c r="D96" s="205"/>
      <c r="E96" s="207"/>
      <c r="F96" s="206">
        <f t="shared" si="10"/>
        <v>0</v>
      </c>
      <c r="G96" s="207">
        <f t="shared" si="11"/>
        <v>0</v>
      </c>
      <c r="H96" s="151"/>
      <c r="I96" s="211"/>
    </row>
    <row r="97" spans="2:9" s="208" customFormat="1" ht="29.25" x14ac:dyDescent="0.25">
      <c r="B97" s="203" t="s">
        <v>172</v>
      </c>
      <c r="C97" s="204">
        <v>4</v>
      </c>
      <c r="D97" s="205"/>
      <c r="E97" s="207"/>
      <c r="F97" s="206">
        <f t="shared" si="10"/>
        <v>0</v>
      </c>
      <c r="G97" s="207">
        <f t="shared" si="11"/>
        <v>0</v>
      </c>
      <c r="H97" s="151"/>
      <c r="I97" s="211"/>
    </row>
    <row r="98" spans="2:9" s="208" customFormat="1" x14ac:dyDescent="0.25">
      <c r="B98" s="203" t="s">
        <v>173</v>
      </c>
      <c r="C98" s="204">
        <v>4</v>
      </c>
      <c r="D98" s="205"/>
      <c r="E98" s="207"/>
      <c r="F98" s="206">
        <f t="shared" si="10"/>
        <v>0</v>
      </c>
      <c r="G98" s="207">
        <f t="shared" si="11"/>
        <v>0</v>
      </c>
      <c r="H98" s="151"/>
      <c r="I98" s="211"/>
    </row>
    <row r="99" spans="2:9" s="208" customFormat="1" x14ac:dyDescent="0.25">
      <c r="B99" s="203" t="s">
        <v>174</v>
      </c>
      <c r="C99" s="204">
        <v>4</v>
      </c>
      <c r="D99" s="205"/>
      <c r="E99" s="207"/>
      <c r="F99" s="206">
        <f t="shared" si="10"/>
        <v>0</v>
      </c>
      <c r="G99" s="207">
        <f t="shared" si="11"/>
        <v>0</v>
      </c>
      <c r="H99" s="151"/>
      <c r="I99" s="211"/>
    </row>
    <row r="100" spans="2:9" s="208" customFormat="1" x14ac:dyDescent="0.25">
      <c r="B100" s="203" t="s">
        <v>175</v>
      </c>
      <c r="C100" s="204">
        <v>4</v>
      </c>
      <c r="D100" s="205"/>
      <c r="E100" s="207"/>
      <c r="F100" s="206">
        <f t="shared" si="10"/>
        <v>0</v>
      </c>
      <c r="G100" s="207">
        <f t="shared" si="11"/>
        <v>0</v>
      </c>
      <c r="H100" s="151"/>
      <c r="I100" s="211"/>
    </row>
    <row r="101" spans="2:9" s="208" customFormat="1" x14ac:dyDescent="0.25">
      <c r="B101" s="203" t="s">
        <v>176</v>
      </c>
      <c r="C101" s="204">
        <v>4</v>
      </c>
      <c r="D101" s="205"/>
      <c r="E101" s="207"/>
      <c r="F101" s="206">
        <f t="shared" si="10"/>
        <v>0</v>
      </c>
      <c r="G101" s="207">
        <f t="shared" si="11"/>
        <v>0</v>
      </c>
      <c r="H101" s="151"/>
      <c r="I101" s="211"/>
    </row>
    <row r="102" spans="2:9" s="208" customFormat="1" ht="15.75" thickBot="1" x14ac:dyDescent="0.3">
      <c r="B102" s="203"/>
      <c r="C102" s="204"/>
      <c r="D102" s="205"/>
      <c r="E102" s="207"/>
      <c r="F102" s="206"/>
      <c r="G102" s="207"/>
      <c r="H102" s="151"/>
      <c r="I102" s="211"/>
    </row>
    <row r="103" spans="2:9" ht="57.75" x14ac:dyDescent="0.25">
      <c r="B103" s="232" t="s">
        <v>3</v>
      </c>
      <c r="C103" s="142"/>
      <c r="D103" s="142"/>
      <c r="E103" s="143"/>
      <c r="F103" s="74">
        <f>SUM(F105:F111)</f>
        <v>0</v>
      </c>
      <c r="G103" s="144">
        <f>SUM(G105:G111)</f>
        <v>0</v>
      </c>
      <c r="H103" s="154" t="e">
        <f>G103/$G$131</f>
        <v>#DIV/0!</v>
      </c>
      <c r="I103" s="230" t="s">
        <v>203</v>
      </c>
    </row>
    <row r="104" spans="2:9" ht="71.25" x14ac:dyDescent="0.25">
      <c r="B104" s="233"/>
      <c r="C104" s="140" t="s">
        <v>14</v>
      </c>
      <c r="D104" s="141" t="s">
        <v>28</v>
      </c>
      <c r="E104" s="141" t="s">
        <v>55</v>
      </c>
      <c r="F104" s="76"/>
      <c r="G104" s="129"/>
      <c r="H104" s="151"/>
      <c r="I104" s="221"/>
    </row>
    <row r="105" spans="2:9" ht="43.5" x14ac:dyDescent="0.25">
      <c r="B105" s="145" t="s">
        <v>56</v>
      </c>
      <c r="C105" s="119"/>
      <c r="D105" s="120"/>
      <c r="E105" s="120">
        <v>60</v>
      </c>
      <c r="F105" s="10">
        <f>D105/E105*C105</f>
        <v>0</v>
      </c>
      <c r="G105" s="130">
        <f>F105*$E$2</f>
        <v>0</v>
      </c>
      <c r="H105" s="151"/>
      <c r="I105" s="221"/>
    </row>
    <row r="106" spans="2:9" ht="43.5" x14ac:dyDescent="0.25">
      <c r="B106" s="145" t="s">
        <v>57</v>
      </c>
      <c r="C106" s="222">
        <v>2</v>
      </c>
      <c r="D106" s="120"/>
      <c r="E106" s="120">
        <v>24</v>
      </c>
      <c r="F106" s="10">
        <f>D106/E106*C106</f>
        <v>0</v>
      </c>
      <c r="G106" s="130">
        <f t="shared" ref="G106:G111" si="12">F106*$E$2</f>
        <v>0</v>
      </c>
      <c r="H106" s="151"/>
      <c r="I106" s="223" t="s">
        <v>184</v>
      </c>
    </row>
    <row r="107" spans="2:9" ht="86.25" x14ac:dyDescent="0.25">
      <c r="B107" s="145" t="s">
        <v>58</v>
      </c>
      <c r="C107" s="119"/>
      <c r="D107" s="120"/>
      <c r="E107" s="120">
        <v>36</v>
      </c>
      <c r="F107" s="10">
        <f t="shared" ref="F107:F111" si="13">D107/E107*C107</f>
        <v>0</v>
      </c>
      <c r="G107" s="130">
        <f t="shared" si="12"/>
        <v>0</v>
      </c>
      <c r="H107" s="151"/>
      <c r="I107" s="221"/>
    </row>
    <row r="108" spans="2:9" ht="57.75" x14ac:dyDescent="0.25">
      <c r="B108" s="145" t="s">
        <v>59</v>
      </c>
      <c r="C108" s="119"/>
      <c r="D108" s="120"/>
      <c r="E108" s="120">
        <v>84</v>
      </c>
      <c r="F108" s="10">
        <f t="shared" si="13"/>
        <v>0</v>
      </c>
      <c r="G108" s="130">
        <f t="shared" si="12"/>
        <v>0</v>
      </c>
      <c r="H108" s="151"/>
      <c r="I108" s="221"/>
    </row>
    <row r="109" spans="2:9" ht="72" x14ac:dyDescent="0.25">
      <c r="B109" s="145" t="s">
        <v>61</v>
      </c>
      <c r="C109" s="119"/>
      <c r="D109" s="120"/>
      <c r="E109" s="120">
        <v>84</v>
      </c>
      <c r="F109" s="10">
        <f t="shared" si="13"/>
        <v>0</v>
      </c>
      <c r="G109" s="130">
        <f t="shared" si="12"/>
        <v>0</v>
      </c>
      <c r="H109" s="151"/>
      <c r="I109" s="221"/>
    </row>
    <row r="110" spans="2:9" ht="72" x14ac:dyDescent="0.25">
      <c r="B110" s="145" t="s">
        <v>60</v>
      </c>
      <c r="C110" s="119"/>
      <c r="D110" s="120"/>
      <c r="E110" s="120">
        <v>84</v>
      </c>
      <c r="F110" s="10">
        <f t="shared" si="13"/>
        <v>0</v>
      </c>
      <c r="G110" s="130">
        <f t="shared" si="12"/>
        <v>0</v>
      </c>
      <c r="H110" s="151"/>
      <c r="I110" s="221"/>
    </row>
    <row r="111" spans="2:9" ht="58.5" thickBot="1" x14ac:dyDescent="0.3">
      <c r="B111" s="146" t="s">
        <v>62</v>
      </c>
      <c r="C111" s="224">
        <v>1</v>
      </c>
      <c r="D111" s="125"/>
      <c r="E111" s="125">
        <v>36</v>
      </c>
      <c r="F111" s="10">
        <f t="shared" si="13"/>
        <v>0</v>
      </c>
      <c r="G111" s="130">
        <f t="shared" si="12"/>
        <v>0</v>
      </c>
      <c r="H111" s="151"/>
      <c r="I111" s="225" t="s">
        <v>178</v>
      </c>
    </row>
    <row r="112" spans="2:9" ht="15.75" thickBot="1" x14ac:dyDescent="0.3">
      <c r="B112" s="131" t="s">
        <v>46</v>
      </c>
      <c r="C112" s="147"/>
      <c r="D112" s="132"/>
      <c r="E112" s="148"/>
      <c r="F112" s="133">
        <f>G112/$E$2</f>
        <v>0</v>
      </c>
      <c r="G112" s="134"/>
      <c r="H112" s="155" t="e">
        <f>G112/$G$131</f>
        <v>#DIV/0!</v>
      </c>
      <c r="I112" s="135"/>
    </row>
    <row r="113" spans="2:9" x14ac:dyDescent="0.25">
      <c r="B113" s="70" t="s">
        <v>4</v>
      </c>
      <c r="C113" s="140" t="s">
        <v>14</v>
      </c>
      <c r="D113" s="141" t="s">
        <v>73</v>
      </c>
      <c r="E113" s="71"/>
      <c r="F113" s="76">
        <f>SUM(F114:F118)</f>
        <v>0</v>
      </c>
      <c r="G113" s="77">
        <f>SUM(G114:G118)</f>
        <v>0</v>
      </c>
      <c r="H113" s="154" t="e">
        <f>G113/$G$131</f>
        <v>#DIV/0!</v>
      </c>
      <c r="I113" s="107"/>
    </row>
    <row r="114" spans="2:9" x14ac:dyDescent="0.25">
      <c r="B114" s="116" t="s">
        <v>105</v>
      </c>
      <c r="C114" s="121"/>
      <c r="D114" s="149"/>
      <c r="E114" s="180"/>
      <c r="F114" s="10">
        <f>G114/$E$2</f>
        <v>0</v>
      </c>
      <c r="G114" s="156">
        <f>D114*C114</f>
        <v>0</v>
      </c>
      <c r="H114" s="151"/>
      <c r="I114" s="107"/>
    </row>
    <row r="115" spans="2:9" x14ac:dyDescent="0.25">
      <c r="B115" s="116"/>
      <c r="C115" s="121"/>
      <c r="D115" s="149"/>
      <c r="E115" s="180"/>
      <c r="F115" s="10">
        <f t="shared" ref="F115:F123" si="14">G115/$E$2</f>
        <v>0</v>
      </c>
      <c r="G115" s="156">
        <f>D115*C115</f>
        <v>0</v>
      </c>
      <c r="H115" s="151"/>
      <c r="I115" s="107"/>
    </row>
    <row r="116" spans="2:9" x14ac:dyDescent="0.25">
      <c r="B116" s="116"/>
      <c r="C116" s="121"/>
      <c r="D116" s="149"/>
      <c r="E116" s="180"/>
      <c r="F116" s="10">
        <f t="shared" si="14"/>
        <v>0</v>
      </c>
      <c r="G116" s="156">
        <f t="shared" ref="G116:G118" si="15">D116*C116</f>
        <v>0</v>
      </c>
      <c r="H116" s="151"/>
      <c r="I116" s="107"/>
    </row>
    <row r="117" spans="2:9" x14ac:dyDescent="0.25">
      <c r="B117" s="116"/>
      <c r="C117" s="121"/>
      <c r="D117" s="149"/>
      <c r="E117" s="180"/>
      <c r="F117" s="10">
        <f t="shared" si="14"/>
        <v>0</v>
      </c>
      <c r="G117" s="156">
        <f t="shared" si="15"/>
        <v>0</v>
      </c>
      <c r="H117" s="151"/>
      <c r="I117" s="107"/>
    </row>
    <row r="118" spans="2:9" x14ac:dyDescent="0.25">
      <c r="B118" s="116"/>
      <c r="C118" s="121"/>
      <c r="D118" s="149"/>
      <c r="E118" s="180"/>
      <c r="F118" s="10">
        <f t="shared" si="14"/>
        <v>0</v>
      </c>
      <c r="G118" s="156">
        <f t="shared" si="15"/>
        <v>0</v>
      </c>
      <c r="H118" s="162"/>
      <c r="I118" s="107"/>
    </row>
    <row r="119" spans="2:9" x14ac:dyDescent="0.25">
      <c r="B119" s="17" t="s">
        <v>5</v>
      </c>
      <c r="C119" s="157"/>
      <c r="D119" s="157"/>
      <c r="E119" s="157"/>
      <c r="F119" s="18">
        <f t="shared" si="14"/>
        <v>0</v>
      </c>
      <c r="G119" s="122"/>
      <c r="H119" s="163" t="e">
        <f t="shared" ref="H119:H130" si="16">G119/$G$131</f>
        <v>#DIV/0!</v>
      </c>
      <c r="I119" s="104"/>
    </row>
    <row r="120" spans="2:9" x14ac:dyDescent="0.25">
      <c r="B120" s="17" t="s">
        <v>47</v>
      </c>
      <c r="C120" s="157"/>
      <c r="D120" s="157"/>
      <c r="E120" s="157"/>
      <c r="F120" s="18">
        <f t="shared" si="14"/>
        <v>0</v>
      </c>
      <c r="G120" s="122"/>
      <c r="H120" s="163" t="e">
        <f t="shared" si="16"/>
        <v>#DIV/0!</v>
      </c>
      <c r="I120" s="104"/>
    </row>
    <row r="121" spans="2:9" x14ac:dyDescent="0.25">
      <c r="B121" s="17" t="s">
        <v>53</v>
      </c>
      <c r="C121" s="157"/>
      <c r="D121" s="157"/>
      <c r="E121" s="157"/>
      <c r="F121" s="18">
        <f t="shared" si="14"/>
        <v>0</v>
      </c>
      <c r="G121" s="122"/>
      <c r="H121" s="163" t="e">
        <f t="shared" si="16"/>
        <v>#DIV/0!</v>
      </c>
      <c r="I121" s="111"/>
    </row>
    <row r="122" spans="2:9" x14ac:dyDescent="0.25">
      <c r="B122" s="17" t="s">
        <v>9</v>
      </c>
      <c r="C122" s="157"/>
      <c r="D122" s="157"/>
      <c r="E122" s="157"/>
      <c r="F122" s="18">
        <f t="shared" si="14"/>
        <v>0</v>
      </c>
      <c r="G122" s="122"/>
      <c r="H122" s="163" t="e">
        <f t="shared" si="16"/>
        <v>#DIV/0!</v>
      </c>
      <c r="I122" s="111"/>
    </row>
    <row r="123" spans="2:9" x14ac:dyDescent="0.25">
      <c r="B123" s="126" t="s">
        <v>8</v>
      </c>
      <c r="C123" s="158"/>
      <c r="D123" s="158"/>
      <c r="E123" s="158"/>
      <c r="F123" s="123">
        <f t="shared" si="14"/>
        <v>0</v>
      </c>
      <c r="G123" s="124"/>
      <c r="H123" s="165" t="e">
        <f t="shared" si="16"/>
        <v>#DIV/0!</v>
      </c>
      <c r="I123" s="127"/>
    </row>
    <row r="124" spans="2:9" x14ac:dyDescent="0.25">
      <c r="B124" s="226"/>
      <c r="C124" s="226"/>
      <c r="D124" s="226"/>
      <c r="E124" s="226"/>
      <c r="F124" s="227"/>
      <c r="G124" s="226"/>
      <c r="H124" s="163"/>
      <c r="I124" s="166"/>
    </row>
    <row r="125" spans="2:9" ht="15.75" thickBot="1" x14ac:dyDescent="0.3">
      <c r="B125" s="228"/>
      <c r="C125" s="228"/>
      <c r="D125" s="228"/>
      <c r="E125" s="228"/>
      <c r="F125" s="229"/>
      <c r="G125" s="228"/>
      <c r="H125" s="164"/>
      <c r="I125" s="167"/>
    </row>
    <row r="126" spans="2:9" ht="15.75" thickBot="1" x14ac:dyDescent="0.3">
      <c r="B126" s="168" t="s">
        <v>22</v>
      </c>
      <c r="C126" s="182"/>
      <c r="D126" s="183"/>
      <c r="E126" s="184"/>
      <c r="F126" s="56">
        <f>SUM(F4,F10,F38,F86,F103,F112,F113,F119,F120,F121,F122,F123)</f>
        <v>0</v>
      </c>
      <c r="G126" s="56">
        <f>SUM(G4,G10,G38,G86,G103,G112,G113,G119,G120,G121,G122,G123)</f>
        <v>0</v>
      </c>
      <c r="H126" s="161" t="e">
        <f t="shared" si="16"/>
        <v>#DIV/0!</v>
      </c>
      <c r="I126" s="169"/>
    </row>
    <row r="127" spans="2:9" ht="58.5" thickBot="1" x14ac:dyDescent="0.3">
      <c r="B127" s="171" t="s">
        <v>17</v>
      </c>
      <c r="C127" s="174" t="s">
        <v>71</v>
      </c>
      <c r="D127" s="173"/>
      <c r="E127" s="176"/>
      <c r="F127" s="172">
        <f>G127/$E$2</f>
        <v>0</v>
      </c>
      <c r="G127" s="170">
        <f>G126*D127</f>
        <v>0</v>
      </c>
      <c r="H127" s="163" t="e">
        <f t="shared" si="16"/>
        <v>#DIV/0!</v>
      </c>
      <c r="I127" s="230" t="s">
        <v>204</v>
      </c>
    </row>
    <row r="128" spans="2:9" ht="15.75" thickBot="1" x14ac:dyDescent="0.3">
      <c r="B128" s="52" t="s">
        <v>23</v>
      </c>
      <c r="C128" s="78"/>
      <c r="D128" s="64"/>
      <c r="E128" s="79"/>
      <c r="F128" s="56">
        <f>SUM(F126:F127)</f>
        <v>0</v>
      </c>
      <c r="G128" s="56">
        <f>SUM(G126:G127)</f>
        <v>0</v>
      </c>
      <c r="H128" s="150" t="e">
        <f t="shared" si="16"/>
        <v>#DIV/0!</v>
      </c>
      <c r="I128" s="112"/>
    </row>
    <row r="129" spans="2:9" ht="72" thickBot="1" x14ac:dyDescent="0.3">
      <c r="B129" s="80" t="s">
        <v>24</v>
      </c>
      <c r="C129" s="174" t="s">
        <v>72</v>
      </c>
      <c r="D129" s="175"/>
      <c r="E129" s="177"/>
      <c r="F129" s="18">
        <f>G129/$E$2</f>
        <v>0</v>
      </c>
      <c r="G129" s="51">
        <f>G128*D129</f>
        <v>0</v>
      </c>
      <c r="H129" s="163" t="e">
        <f t="shared" si="16"/>
        <v>#DIV/0!</v>
      </c>
      <c r="I129" s="231" t="s">
        <v>205</v>
      </c>
    </row>
    <row r="130" spans="2:9" x14ac:dyDescent="0.25">
      <c r="B130" s="81" t="s">
        <v>6</v>
      </c>
      <c r="C130" s="82">
        <v>0.2</v>
      </c>
      <c r="D130" s="83"/>
      <c r="E130" s="84"/>
      <c r="F130" s="85">
        <f>F129*C130</f>
        <v>0</v>
      </c>
      <c r="G130" s="178">
        <f>G129*C130</f>
        <v>0</v>
      </c>
      <c r="H130" s="161" t="e">
        <f t="shared" si="16"/>
        <v>#DIV/0!</v>
      </c>
      <c r="I130" s="113"/>
    </row>
    <row r="131" spans="2:9" ht="15.75" thickBot="1" x14ac:dyDescent="0.3">
      <c r="B131" s="86" t="s">
        <v>16</v>
      </c>
      <c r="C131" s="87"/>
      <c r="D131" s="88"/>
      <c r="E131" s="89"/>
      <c r="F131" s="90">
        <f>SUM(F128:F130)</f>
        <v>0</v>
      </c>
      <c r="G131" s="90">
        <f>SUM(G128:G130)</f>
        <v>0</v>
      </c>
      <c r="H131" s="159"/>
      <c r="I131" s="185"/>
    </row>
    <row r="132" spans="2:9" x14ac:dyDescent="0.25">
      <c r="B132" s="91" t="s">
        <v>21</v>
      </c>
      <c r="C132" s="82">
        <v>0.2</v>
      </c>
      <c r="D132" s="92"/>
      <c r="E132" s="93"/>
      <c r="F132" s="94">
        <f>F131*C132</f>
        <v>0</v>
      </c>
      <c r="G132" s="95">
        <f>G131*C132</f>
        <v>0</v>
      </c>
      <c r="H132" s="179"/>
      <c r="I132" s="114"/>
    </row>
    <row r="133" spans="2:9" x14ac:dyDescent="0.25">
      <c r="B133" s="96" t="s">
        <v>54</v>
      </c>
      <c r="C133" s="97"/>
      <c r="D133" s="97"/>
      <c r="E133" s="98"/>
      <c r="F133" s="99">
        <f>F131+F132</f>
        <v>0</v>
      </c>
      <c r="G133" s="100">
        <f>G131+G132</f>
        <v>0</v>
      </c>
      <c r="H133" s="179"/>
      <c r="I133" s="115"/>
    </row>
    <row r="134" spans="2:9" x14ac:dyDescent="0.25">
      <c r="B134" s="13"/>
      <c r="C134" s="13"/>
      <c r="D134" s="13"/>
      <c r="E134" s="13"/>
      <c r="F134" s="13"/>
      <c r="G134" s="13"/>
      <c r="H134" s="102"/>
      <c r="I134" s="13"/>
    </row>
    <row r="135" spans="2:9" x14ac:dyDescent="0.25">
      <c r="B135" s="13"/>
      <c r="C135" s="13"/>
      <c r="D135" s="13"/>
      <c r="E135" s="13"/>
      <c r="F135" s="13"/>
      <c r="G135" s="101"/>
      <c r="H135" s="102"/>
      <c r="I135" s="13"/>
    </row>
    <row r="136" spans="2:9" x14ac:dyDescent="0.25">
      <c r="B136" s="193" t="s">
        <v>91</v>
      </c>
      <c r="C136" s="194"/>
      <c r="D136" s="194"/>
      <c r="E136" s="194"/>
      <c r="F136" s="194"/>
      <c r="G136" s="195">
        <f>G133/'Форма расчета ФОТ'!S4</f>
        <v>0</v>
      </c>
      <c r="H136" s="102"/>
      <c r="I136" s="13"/>
    </row>
    <row r="137" spans="2:9" x14ac:dyDescent="0.25">
      <c r="B137" s="13"/>
      <c r="C137" s="13"/>
      <c r="D137" s="13"/>
      <c r="E137" s="13"/>
      <c r="F137" s="13"/>
      <c r="G137" s="13"/>
      <c r="H137" s="102"/>
      <c r="I137" s="13"/>
    </row>
    <row r="138" spans="2:9" x14ac:dyDescent="0.25">
      <c r="B138" s="13"/>
      <c r="C138" s="13"/>
      <c r="D138" s="13"/>
      <c r="E138" s="13"/>
      <c r="F138" s="13"/>
      <c r="G138" s="103"/>
      <c r="H138" s="102"/>
      <c r="I138" s="13"/>
    </row>
    <row r="139" spans="2:9" x14ac:dyDescent="0.25">
      <c r="B139" s="13"/>
      <c r="C139" s="13"/>
      <c r="D139" s="13"/>
      <c r="E139" s="13"/>
      <c r="F139" s="13"/>
      <c r="G139" s="13"/>
      <c r="H139" s="102"/>
      <c r="I139" s="13"/>
    </row>
    <row r="140" spans="2:9" x14ac:dyDescent="0.25">
      <c r="B140" s="13"/>
      <c r="C140" s="13"/>
      <c r="D140" s="13"/>
      <c r="E140" s="13"/>
      <c r="F140" s="13"/>
      <c r="G140" s="13"/>
      <c r="H140" s="102"/>
      <c r="I140" s="13"/>
    </row>
  </sheetData>
  <mergeCells count="1">
    <mergeCell ref="B103:B104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T45"/>
  <sheetViews>
    <sheetView showGridLines="0" tabSelected="1" zoomScale="80" zoomScaleNormal="80" zoomScaleSheetLayoutView="5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J23" sqref="J23"/>
    </sheetView>
  </sheetViews>
  <sheetFormatPr defaultColWidth="9.140625" defaultRowHeight="15" x14ac:dyDescent="0.25"/>
  <cols>
    <col min="1" max="1" width="3.28515625" style="13" customWidth="1"/>
    <col min="2" max="2" width="45" style="13" customWidth="1"/>
    <col min="3" max="3" width="16.140625" style="13" customWidth="1"/>
    <col min="4" max="4" width="25.85546875" style="13" bestFit="1" customWidth="1"/>
    <col min="5" max="6" width="12.42578125" style="198" customWidth="1"/>
    <col min="7" max="7" width="16.140625" style="13" customWidth="1"/>
    <col min="8" max="8" width="9.140625" style="13" customWidth="1"/>
    <col min="9" max="9" width="14.85546875" style="13" customWidth="1"/>
    <col min="10" max="10" width="18.5703125" style="13" customWidth="1"/>
    <col min="11" max="11" width="19.140625" style="13" customWidth="1"/>
    <col min="12" max="12" width="16.85546875" style="13" customWidth="1"/>
    <col min="13" max="13" width="15.42578125" style="13" customWidth="1"/>
    <col min="14" max="14" width="17.42578125" style="13" customWidth="1"/>
    <col min="15" max="16" width="17" style="13" customWidth="1"/>
    <col min="17" max="18" width="18" style="13" customWidth="1"/>
    <col min="19" max="19" width="14" style="13" customWidth="1"/>
    <col min="20" max="20" width="15.140625" style="13" customWidth="1"/>
    <col min="21" max="16384" width="9.140625" style="13"/>
  </cols>
  <sheetData>
    <row r="1" spans="2:20" x14ac:dyDescent="0.25">
      <c r="B1" s="12" t="s">
        <v>52</v>
      </c>
    </row>
    <row r="2" spans="2:20" ht="153" customHeight="1" x14ac:dyDescent="0.25">
      <c r="B2" s="234"/>
      <c r="C2" s="236" t="s">
        <v>25</v>
      </c>
      <c r="D2" s="236" t="s">
        <v>10</v>
      </c>
      <c r="E2" s="238" t="s">
        <v>88</v>
      </c>
      <c r="F2" s="238" t="s">
        <v>89</v>
      </c>
      <c r="G2" s="236" t="s">
        <v>26</v>
      </c>
      <c r="H2" s="236" t="s">
        <v>11</v>
      </c>
      <c r="I2" s="236" t="s">
        <v>30</v>
      </c>
      <c r="J2" s="236" t="s">
        <v>31</v>
      </c>
      <c r="K2" s="236" t="s">
        <v>32</v>
      </c>
      <c r="L2" s="236" t="s">
        <v>29</v>
      </c>
      <c r="M2" s="236" t="s">
        <v>33</v>
      </c>
      <c r="N2" s="236" t="s">
        <v>34</v>
      </c>
      <c r="O2" s="14" t="s">
        <v>35</v>
      </c>
      <c r="P2" s="14" t="s">
        <v>36</v>
      </c>
      <c r="Q2" s="14" t="s">
        <v>37</v>
      </c>
      <c r="R2" s="14" t="s">
        <v>38</v>
      </c>
      <c r="S2" s="188" t="s">
        <v>90</v>
      </c>
    </row>
    <row r="3" spans="2:20" ht="34.5" customHeight="1" x14ac:dyDescent="0.25">
      <c r="B3" s="235"/>
      <c r="C3" s="237"/>
      <c r="D3" s="237"/>
      <c r="E3" s="239"/>
      <c r="F3" s="239"/>
      <c r="G3" s="237"/>
      <c r="H3" s="237"/>
      <c r="I3" s="237"/>
      <c r="J3" s="237"/>
      <c r="K3" s="237"/>
      <c r="L3" s="237"/>
      <c r="M3" s="237"/>
      <c r="N3" s="237"/>
      <c r="O3" s="15">
        <v>0.30499999999999999</v>
      </c>
      <c r="P3" s="15">
        <v>0.24299999999999999</v>
      </c>
      <c r="Q3" s="16"/>
      <c r="R3" s="16"/>
      <c r="S3" s="189"/>
    </row>
    <row r="4" spans="2:20" x14ac:dyDescent="0.25">
      <c r="B4" s="17" t="s">
        <v>0</v>
      </c>
      <c r="C4" s="17"/>
      <c r="D4" s="17"/>
      <c r="E4" s="199"/>
      <c r="F4" s="199"/>
      <c r="G4" s="17"/>
      <c r="H4" s="18"/>
      <c r="I4" s="18"/>
      <c r="J4" s="19"/>
      <c r="K4" s="19"/>
      <c r="L4" s="19"/>
      <c r="M4" s="20"/>
      <c r="N4" s="20"/>
      <c r="O4" s="20"/>
      <c r="P4" s="20"/>
      <c r="Q4" s="21">
        <f>SUM(Q7:Q29)</f>
        <v>0</v>
      </c>
      <c r="R4" s="21"/>
      <c r="S4" s="190">
        <f>SUM(S7:S29)</f>
        <v>47124</v>
      </c>
    </row>
    <row r="5" spans="2:20" x14ac:dyDescent="0.25">
      <c r="B5" s="22" t="s">
        <v>18</v>
      </c>
      <c r="C5" s="33"/>
      <c r="D5" s="33"/>
      <c r="E5" s="200"/>
      <c r="F5" s="200"/>
      <c r="G5" s="33"/>
      <c r="H5" s="34"/>
      <c r="I5" s="23"/>
      <c r="J5" s="24">
        <f t="shared" ref="J5:P5" si="0">SUM(J7:J29)</f>
        <v>0</v>
      </c>
      <c r="K5" s="24">
        <f t="shared" si="0"/>
        <v>0</v>
      </c>
      <c r="L5" s="24">
        <f t="shared" si="0"/>
        <v>0</v>
      </c>
      <c r="M5" s="24">
        <f t="shared" si="0"/>
        <v>0</v>
      </c>
      <c r="N5" s="24">
        <f t="shared" si="0"/>
        <v>0</v>
      </c>
      <c r="O5" s="24">
        <f t="shared" si="0"/>
        <v>0</v>
      </c>
      <c r="P5" s="24">
        <f t="shared" si="0"/>
        <v>0</v>
      </c>
      <c r="Q5" s="23"/>
      <c r="R5" s="23"/>
      <c r="S5" s="191"/>
    </row>
    <row r="6" spans="2:20" ht="71.25" x14ac:dyDescent="0.25">
      <c r="B6" s="25"/>
      <c r="C6" s="197" t="s">
        <v>107</v>
      </c>
      <c r="D6" s="35"/>
      <c r="E6" s="201"/>
      <c r="F6" s="201"/>
      <c r="G6" s="36"/>
      <c r="H6" s="34"/>
      <c r="I6" s="26"/>
      <c r="J6" s="23"/>
      <c r="K6" s="23"/>
      <c r="L6" s="23"/>
      <c r="M6" s="23"/>
      <c r="N6" s="23"/>
      <c r="O6" s="23"/>
      <c r="P6" s="23"/>
      <c r="Q6" s="23"/>
      <c r="R6" s="23"/>
      <c r="S6" s="191"/>
    </row>
    <row r="7" spans="2:20" x14ac:dyDescent="0.25">
      <c r="B7" s="37" t="s">
        <v>92</v>
      </c>
      <c r="C7" s="37">
        <v>1</v>
      </c>
      <c r="D7" s="37" t="s">
        <v>93</v>
      </c>
      <c r="E7" s="202">
        <v>8</v>
      </c>
      <c r="F7" s="202">
        <v>20.5</v>
      </c>
      <c r="G7" s="38"/>
      <c r="H7" s="38">
        <v>24</v>
      </c>
      <c r="I7" s="23">
        <f>C7*G7</f>
        <v>0</v>
      </c>
      <c r="J7" s="23">
        <f>I7*H7</f>
        <v>0</v>
      </c>
      <c r="K7" s="38">
        <v>0</v>
      </c>
      <c r="L7" s="38">
        <f>(J7+K7)/12/29.3*28*100%</f>
        <v>0</v>
      </c>
      <c r="M7" s="23">
        <f>(J7+K7)*2/730*3</f>
        <v>0</v>
      </c>
      <c r="N7" s="23">
        <f>SUM(J7:M7)/0.87*13%</f>
        <v>0</v>
      </c>
      <c r="O7" s="38">
        <f>SUM(J7:N7)*$O$3</f>
        <v>0</v>
      </c>
      <c r="P7" s="38"/>
      <c r="Q7" s="23">
        <f>SUM(J7:O7)</f>
        <v>0</v>
      </c>
      <c r="R7" s="27">
        <f>Q7/S7</f>
        <v>0</v>
      </c>
      <c r="S7" s="192">
        <f>C7*E7*F7*H7</f>
        <v>3936</v>
      </c>
      <c r="T7" s="28"/>
    </row>
    <row r="8" spans="2:20" hidden="1" x14ac:dyDescent="0.25">
      <c r="B8" s="37" t="s">
        <v>95</v>
      </c>
      <c r="C8" s="37"/>
      <c r="D8" s="37" t="s">
        <v>93</v>
      </c>
      <c r="E8" s="202">
        <v>8</v>
      </c>
      <c r="F8" s="202">
        <v>20.5</v>
      </c>
      <c r="G8" s="38"/>
      <c r="H8" s="38">
        <f>H7</f>
        <v>24</v>
      </c>
      <c r="I8" s="23">
        <f t="shared" ref="I8:I21" si="1">C8*G8</f>
        <v>0</v>
      </c>
      <c r="J8" s="23">
        <f t="shared" ref="J8:J9" si="2">I8*H8</f>
        <v>0</v>
      </c>
      <c r="K8" s="38">
        <f>G8/15.25*7</f>
        <v>0</v>
      </c>
      <c r="L8" s="38">
        <f t="shared" ref="L8:L9" si="3">(J8+K8)/12/29.3*28*100%</f>
        <v>0</v>
      </c>
      <c r="M8" s="23">
        <f t="shared" ref="M8:M9" si="4">(J8+K8)*2/730*3</f>
        <v>0</v>
      </c>
      <c r="N8" s="23">
        <f t="shared" ref="N8:N9" si="5">SUM(J8:M8)/0.87*13%</f>
        <v>0</v>
      </c>
      <c r="O8" s="38">
        <f t="shared" ref="O8:O9" si="6">SUM(J8:N8)*$O$3</f>
        <v>0</v>
      </c>
      <c r="P8" s="38"/>
      <c r="Q8" s="23">
        <f t="shared" ref="Q8:Q9" si="7">SUM(J8:O8)</f>
        <v>0</v>
      </c>
      <c r="R8" s="27" t="e">
        <f>Q8/S8</f>
        <v>#DIV/0!</v>
      </c>
      <c r="S8" s="192">
        <f>C8*E8*F8*H8</f>
        <v>0</v>
      </c>
      <c r="T8" s="28"/>
    </row>
    <row r="9" spans="2:20" x14ac:dyDescent="0.25">
      <c r="B9" s="37"/>
      <c r="C9" s="37"/>
      <c r="D9" s="37"/>
      <c r="E9" s="202"/>
      <c r="F9" s="202"/>
      <c r="G9" s="34"/>
      <c r="H9" s="34"/>
      <c r="I9" s="23">
        <f t="shared" si="1"/>
        <v>0</v>
      </c>
      <c r="J9" s="23">
        <f t="shared" si="2"/>
        <v>0</v>
      </c>
      <c r="K9" s="38">
        <f t="shared" ref="K9:K29" si="8">G9/15.25*7</f>
        <v>0</v>
      </c>
      <c r="L9" s="38">
        <f t="shared" si="3"/>
        <v>0</v>
      </c>
      <c r="M9" s="23">
        <f t="shared" si="4"/>
        <v>0</v>
      </c>
      <c r="N9" s="23">
        <f t="shared" si="5"/>
        <v>0</v>
      </c>
      <c r="O9" s="38">
        <f t="shared" si="6"/>
        <v>0</v>
      </c>
      <c r="P9" s="38"/>
      <c r="Q9" s="23">
        <f t="shared" si="7"/>
        <v>0</v>
      </c>
      <c r="R9" s="27"/>
      <c r="S9" s="189"/>
      <c r="T9" s="28"/>
    </row>
    <row r="10" spans="2:20" x14ac:dyDescent="0.25">
      <c r="B10" s="196" t="s">
        <v>94</v>
      </c>
      <c r="C10" s="37"/>
      <c r="D10" s="37"/>
      <c r="E10" s="202"/>
      <c r="F10" s="202"/>
      <c r="G10" s="34"/>
      <c r="H10" s="34"/>
      <c r="I10" s="23"/>
      <c r="J10" s="23"/>
      <c r="K10" s="38">
        <f t="shared" si="8"/>
        <v>0</v>
      </c>
      <c r="L10" s="38"/>
      <c r="M10" s="23"/>
      <c r="N10" s="23"/>
      <c r="O10" s="38"/>
      <c r="P10" s="38"/>
      <c r="Q10" s="23"/>
      <c r="R10" s="27"/>
      <c r="S10" s="189"/>
      <c r="T10" s="28"/>
    </row>
    <row r="11" spans="2:20" x14ac:dyDescent="0.25">
      <c r="B11" s="37" t="s">
        <v>100</v>
      </c>
      <c r="C11" s="37">
        <v>1</v>
      </c>
      <c r="D11" s="37" t="s">
        <v>206</v>
      </c>
      <c r="E11" s="202">
        <v>8</v>
      </c>
      <c r="F11" s="202">
        <v>15.25</v>
      </c>
      <c r="G11" s="38"/>
      <c r="H11" s="34">
        <f>H8</f>
        <v>24</v>
      </c>
      <c r="I11" s="23">
        <f t="shared" si="1"/>
        <v>0</v>
      </c>
      <c r="J11" s="23">
        <f t="shared" ref="J11:J21" si="9">I11*H11</f>
        <v>0</v>
      </c>
      <c r="K11" s="38">
        <f t="shared" si="8"/>
        <v>0</v>
      </c>
      <c r="L11" s="38">
        <f t="shared" ref="L11:L21" si="10">(J11+K11)/12/29.3*28*100%</f>
        <v>0</v>
      </c>
      <c r="M11" s="23">
        <f t="shared" ref="M11:M21" si="11">(J11+K11)*2/730*3</f>
        <v>0</v>
      </c>
      <c r="N11" s="23">
        <f t="shared" ref="N11:N21" si="12">SUM(J11:M11)/0.87*13%</f>
        <v>0</v>
      </c>
      <c r="O11" s="38">
        <f t="shared" ref="O11:O21" si="13">SUM(J11:N11)*$O$3</f>
        <v>0</v>
      </c>
      <c r="P11" s="38"/>
      <c r="Q11" s="23">
        <f t="shared" ref="Q11:Q21" si="14">SUM(J11:O11)</f>
        <v>0</v>
      </c>
      <c r="R11" s="27">
        <f t="shared" ref="R11:R21" si="15">Q11/S11</f>
        <v>0</v>
      </c>
      <c r="S11" s="192">
        <f t="shared" ref="S11:S21" si="16">C11*E11*F11*H11</f>
        <v>2928</v>
      </c>
      <c r="T11" s="28"/>
    </row>
    <row r="12" spans="2:20" hidden="1" x14ac:dyDescent="0.25">
      <c r="B12" s="37" t="s">
        <v>100</v>
      </c>
      <c r="C12" s="37"/>
      <c r="D12" s="37" t="s">
        <v>97</v>
      </c>
      <c r="E12" s="202">
        <v>11</v>
      </c>
      <c r="F12" s="202">
        <v>15.25</v>
      </c>
      <c r="G12" s="38"/>
      <c r="H12" s="34">
        <f>H11</f>
        <v>24</v>
      </c>
      <c r="I12" s="23">
        <f t="shared" si="1"/>
        <v>0</v>
      </c>
      <c r="J12" s="23">
        <f t="shared" si="9"/>
        <v>0</v>
      </c>
      <c r="K12" s="38">
        <f t="shared" si="8"/>
        <v>0</v>
      </c>
      <c r="L12" s="38">
        <f t="shared" si="10"/>
        <v>0</v>
      </c>
      <c r="M12" s="23">
        <f t="shared" si="11"/>
        <v>0</v>
      </c>
      <c r="N12" s="23">
        <f t="shared" si="12"/>
        <v>0</v>
      </c>
      <c r="O12" s="38">
        <f t="shared" si="13"/>
        <v>0</v>
      </c>
      <c r="P12" s="38"/>
      <c r="Q12" s="23">
        <f t="shared" si="14"/>
        <v>0</v>
      </c>
      <c r="R12" s="27" t="e">
        <f t="shared" si="15"/>
        <v>#DIV/0!</v>
      </c>
      <c r="S12" s="192">
        <f t="shared" si="16"/>
        <v>0</v>
      </c>
      <c r="T12" s="28"/>
    </row>
    <row r="13" spans="2:20" hidden="1" x14ac:dyDescent="0.25">
      <c r="B13" s="196" t="s">
        <v>98</v>
      </c>
      <c r="C13" s="37"/>
      <c r="D13" s="37"/>
      <c r="E13" s="202"/>
      <c r="F13" s="202"/>
      <c r="G13" s="38"/>
      <c r="H13" s="34"/>
      <c r="I13" s="23"/>
      <c r="J13" s="23"/>
      <c r="K13" s="38"/>
      <c r="L13" s="38"/>
      <c r="M13" s="23"/>
      <c r="N13" s="23"/>
      <c r="O13" s="38"/>
      <c r="P13" s="38"/>
      <c r="Q13" s="23"/>
      <c r="R13" s="27"/>
      <c r="S13" s="192"/>
      <c r="T13" s="28"/>
    </row>
    <row r="14" spans="2:20" hidden="1" x14ac:dyDescent="0.25">
      <c r="B14" s="37" t="s">
        <v>99</v>
      </c>
      <c r="C14" s="37"/>
      <c r="D14" s="37" t="s">
        <v>96</v>
      </c>
      <c r="E14" s="202">
        <v>11</v>
      </c>
      <c r="F14" s="202">
        <v>15.25</v>
      </c>
      <c r="G14" s="38"/>
      <c r="H14" s="34">
        <f>H12</f>
        <v>24</v>
      </c>
      <c r="I14" s="23">
        <f t="shared" si="1"/>
        <v>0</v>
      </c>
      <c r="J14" s="23">
        <f t="shared" si="9"/>
        <v>0</v>
      </c>
      <c r="K14" s="38">
        <f t="shared" si="8"/>
        <v>0</v>
      </c>
      <c r="L14" s="38">
        <f t="shared" si="10"/>
        <v>0</v>
      </c>
      <c r="M14" s="23">
        <f t="shared" si="11"/>
        <v>0</v>
      </c>
      <c r="N14" s="23">
        <f t="shared" si="12"/>
        <v>0</v>
      </c>
      <c r="O14" s="38">
        <f t="shared" si="13"/>
        <v>0</v>
      </c>
      <c r="P14" s="38"/>
      <c r="Q14" s="23">
        <f t="shared" si="14"/>
        <v>0</v>
      </c>
      <c r="R14" s="27" t="e">
        <f t="shared" si="15"/>
        <v>#DIV/0!</v>
      </c>
      <c r="S14" s="192">
        <f t="shared" si="16"/>
        <v>0</v>
      </c>
      <c r="T14" s="28"/>
    </row>
    <row r="15" spans="2:20" x14ac:dyDescent="0.25">
      <c r="B15" s="196" t="s">
        <v>208</v>
      </c>
      <c r="C15" s="37"/>
      <c r="D15" s="37"/>
      <c r="E15" s="202"/>
      <c r="F15" s="202"/>
      <c r="G15" s="38"/>
      <c r="H15" s="34"/>
      <c r="I15" s="23"/>
      <c r="J15" s="23"/>
      <c r="K15" s="38"/>
      <c r="L15" s="38"/>
      <c r="M15" s="23"/>
      <c r="N15" s="23"/>
      <c r="O15" s="38"/>
      <c r="P15" s="38"/>
      <c r="Q15" s="23"/>
      <c r="R15" s="27"/>
      <c r="S15" s="192"/>
      <c r="T15" s="28"/>
    </row>
    <row r="16" spans="2:20" x14ac:dyDescent="0.25">
      <c r="B16" s="37" t="s">
        <v>70</v>
      </c>
      <c r="C16" s="37">
        <v>8</v>
      </c>
      <c r="D16" s="37" t="s">
        <v>207</v>
      </c>
      <c r="E16" s="202">
        <v>11</v>
      </c>
      <c r="F16" s="202">
        <v>15.25</v>
      </c>
      <c r="G16" s="38"/>
      <c r="H16" s="34">
        <f>H14</f>
        <v>24</v>
      </c>
      <c r="I16" s="23">
        <f t="shared" si="1"/>
        <v>0</v>
      </c>
      <c r="J16" s="23">
        <f t="shared" si="9"/>
        <v>0</v>
      </c>
      <c r="K16" s="38">
        <f t="shared" si="8"/>
        <v>0</v>
      </c>
      <c r="L16" s="38">
        <f t="shared" si="10"/>
        <v>0</v>
      </c>
      <c r="M16" s="23">
        <f t="shared" si="11"/>
        <v>0</v>
      </c>
      <c r="N16" s="23">
        <f t="shared" si="12"/>
        <v>0</v>
      </c>
      <c r="O16" s="38">
        <f t="shared" si="13"/>
        <v>0</v>
      </c>
      <c r="P16" s="38"/>
      <c r="Q16" s="23">
        <f t="shared" si="14"/>
        <v>0</v>
      </c>
      <c r="R16" s="27">
        <f t="shared" si="15"/>
        <v>0</v>
      </c>
      <c r="S16" s="192">
        <f t="shared" si="16"/>
        <v>32208</v>
      </c>
      <c r="T16" s="28"/>
    </row>
    <row r="17" spans="2:20" hidden="1" x14ac:dyDescent="0.25">
      <c r="B17" s="37" t="s">
        <v>70</v>
      </c>
      <c r="C17" s="37"/>
      <c r="D17" s="37" t="s">
        <v>97</v>
      </c>
      <c r="E17" s="202">
        <v>11</v>
      </c>
      <c r="F17" s="202">
        <v>15.25</v>
      </c>
      <c r="G17" s="38"/>
      <c r="H17" s="34">
        <f>H16</f>
        <v>24</v>
      </c>
      <c r="I17" s="23">
        <f t="shared" si="1"/>
        <v>0</v>
      </c>
      <c r="J17" s="23">
        <f t="shared" si="9"/>
        <v>0</v>
      </c>
      <c r="K17" s="38">
        <f t="shared" si="8"/>
        <v>0</v>
      </c>
      <c r="L17" s="38">
        <f t="shared" si="10"/>
        <v>0</v>
      </c>
      <c r="M17" s="23">
        <f t="shared" si="11"/>
        <v>0</v>
      </c>
      <c r="N17" s="23">
        <f t="shared" si="12"/>
        <v>0</v>
      </c>
      <c r="O17" s="38">
        <f t="shared" si="13"/>
        <v>0</v>
      </c>
      <c r="P17" s="38"/>
      <c r="Q17" s="23">
        <f t="shared" si="14"/>
        <v>0</v>
      </c>
      <c r="R17" s="27" t="e">
        <f t="shared" si="15"/>
        <v>#DIV/0!</v>
      </c>
      <c r="S17" s="192">
        <f t="shared" si="16"/>
        <v>0</v>
      </c>
      <c r="T17" s="28"/>
    </row>
    <row r="18" spans="2:20" hidden="1" x14ac:dyDescent="0.25">
      <c r="B18" s="37" t="s">
        <v>101</v>
      </c>
      <c r="C18" s="37"/>
      <c r="D18" s="37" t="s">
        <v>102</v>
      </c>
      <c r="E18" s="202">
        <v>8</v>
      </c>
      <c r="F18" s="202">
        <v>20.5</v>
      </c>
      <c r="G18" s="38"/>
      <c r="H18" s="34">
        <f>H17</f>
        <v>24</v>
      </c>
      <c r="I18" s="23">
        <f t="shared" si="1"/>
        <v>0</v>
      </c>
      <c r="J18" s="23">
        <f t="shared" si="9"/>
        <v>0</v>
      </c>
      <c r="K18" s="38">
        <f t="shared" si="8"/>
        <v>0</v>
      </c>
      <c r="L18" s="38">
        <f t="shared" si="10"/>
        <v>0</v>
      </c>
      <c r="M18" s="23">
        <f t="shared" si="11"/>
        <v>0</v>
      </c>
      <c r="N18" s="23">
        <f t="shared" si="12"/>
        <v>0</v>
      </c>
      <c r="O18" s="38">
        <f t="shared" si="13"/>
        <v>0</v>
      </c>
      <c r="P18" s="38"/>
      <c r="Q18" s="23">
        <f t="shared" si="14"/>
        <v>0</v>
      </c>
      <c r="R18" s="27" t="e">
        <f t="shared" si="15"/>
        <v>#DIV/0!</v>
      </c>
      <c r="S18" s="192">
        <f t="shared" si="16"/>
        <v>0</v>
      </c>
      <c r="T18" s="28"/>
    </row>
    <row r="19" spans="2:20" x14ac:dyDescent="0.25">
      <c r="B19" s="196" t="s">
        <v>103</v>
      </c>
      <c r="C19" s="37"/>
      <c r="D19" s="37"/>
      <c r="E19" s="202"/>
      <c r="F19" s="202"/>
      <c r="G19" s="38"/>
      <c r="H19" s="34"/>
      <c r="I19" s="23"/>
      <c r="J19" s="23"/>
      <c r="K19" s="38"/>
      <c r="L19" s="38"/>
      <c r="M19" s="23"/>
      <c r="N19" s="23"/>
      <c r="O19" s="38"/>
      <c r="P19" s="38"/>
      <c r="Q19" s="23"/>
      <c r="R19" s="27"/>
      <c r="S19" s="192"/>
      <c r="T19" s="28"/>
    </row>
    <row r="20" spans="2:20" x14ac:dyDescent="0.25">
      <c r="B20" s="37" t="s">
        <v>104</v>
      </c>
      <c r="C20" s="37">
        <v>2</v>
      </c>
      <c r="D20" s="37" t="s">
        <v>96</v>
      </c>
      <c r="E20" s="202">
        <v>11</v>
      </c>
      <c r="F20" s="202">
        <v>15.25</v>
      </c>
      <c r="G20" s="38"/>
      <c r="H20" s="34">
        <f>H18</f>
        <v>24</v>
      </c>
      <c r="I20" s="23">
        <f t="shared" si="1"/>
        <v>0</v>
      </c>
      <c r="J20" s="23">
        <f t="shared" si="9"/>
        <v>0</v>
      </c>
      <c r="K20" s="38">
        <f t="shared" si="8"/>
        <v>0</v>
      </c>
      <c r="L20" s="38">
        <f t="shared" si="10"/>
        <v>0</v>
      </c>
      <c r="M20" s="23">
        <f t="shared" si="11"/>
        <v>0</v>
      </c>
      <c r="N20" s="23">
        <f t="shared" si="12"/>
        <v>0</v>
      </c>
      <c r="O20" s="38">
        <f t="shared" si="13"/>
        <v>0</v>
      </c>
      <c r="P20" s="38"/>
      <c r="Q20" s="23">
        <f t="shared" si="14"/>
        <v>0</v>
      </c>
      <c r="R20" s="27">
        <f t="shared" si="15"/>
        <v>0</v>
      </c>
      <c r="S20" s="192">
        <f t="shared" si="16"/>
        <v>8052</v>
      </c>
      <c r="T20" s="28"/>
    </row>
    <row r="21" spans="2:20" x14ac:dyDescent="0.25">
      <c r="B21" s="37"/>
      <c r="C21" s="37"/>
      <c r="D21" s="37"/>
      <c r="E21" s="202"/>
      <c r="F21" s="202"/>
      <c r="G21" s="38"/>
      <c r="H21" s="34"/>
      <c r="I21" s="23">
        <f t="shared" si="1"/>
        <v>0</v>
      </c>
      <c r="J21" s="23">
        <f t="shared" si="9"/>
        <v>0</v>
      </c>
      <c r="K21" s="38">
        <f t="shared" si="8"/>
        <v>0</v>
      </c>
      <c r="L21" s="38">
        <f t="shared" si="10"/>
        <v>0</v>
      </c>
      <c r="M21" s="23">
        <f t="shared" si="11"/>
        <v>0</v>
      </c>
      <c r="N21" s="23">
        <f t="shared" si="12"/>
        <v>0</v>
      </c>
      <c r="O21" s="38">
        <f t="shared" si="13"/>
        <v>0</v>
      </c>
      <c r="P21" s="38"/>
      <c r="Q21" s="23">
        <f t="shared" si="14"/>
        <v>0</v>
      </c>
      <c r="R21" s="27" t="e">
        <f t="shared" si="15"/>
        <v>#DIV/0!</v>
      </c>
      <c r="S21" s="192">
        <f t="shared" si="16"/>
        <v>0</v>
      </c>
      <c r="T21" s="28"/>
    </row>
    <row r="22" spans="2:20" x14ac:dyDescent="0.25">
      <c r="B22" s="29" t="s">
        <v>41</v>
      </c>
      <c r="C22" s="37"/>
      <c r="D22" s="37"/>
      <c r="E22" s="202"/>
      <c r="F22" s="202"/>
      <c r="G22" s="34"/>
      <c r="H22" s="34"/>
      <c r="I22" s="23"/>
      <c r="J22" s="23"/>
      <c r="K22" s="38">
        <f t="shared" si="8"/>
        <v>0</v>
      </c>
      <c r="L22" s="38"/>
      <c r="M22" s="23"/>
      <c r="N22" s="23"/>
      <c r="O22" s="38"/>
      <c r="P22" s="38"/>
      <c r="Q22" s="23"/>
      <c r="R22" s="27"/>
      <c r="S22" s="189"/>
      <c r="T22" s="28"/>
    </row>
    <row r="23" spans="2:20" x14ac:dyDescent="0.25">
      <c r="B23" s="37"/>
      <c r="C23" s="37"/>
      <c r="D23" s="37"/>
      <c r="E23" s="202"/>
      <c r="F23" s="202"/>
      <c r="G23" s="38"/>
      <c r="H23" s="34"/>
      <c r="I23" s="23">
        <f t="shared" ref="I23" si="17">C23*G23</f>
        <v>0</v>
      </c>
      <c r="J23" s="23">
        <f t="shared" ref="J23" si="18">I23*H23</f>
        <v>0</v>
      </c>
      <c r="K23" s="38">
        <f t="shared" si="8"/>
        <v>0</v>
      </c>
      <c r="L23" s="38">
        <f t="shared" ref="L23" si="19">(J23+K23)/12/29.3*28*100%</f>
        <v>0</v>
      </c>
      <c r="M23" s="23">
        <f t="shared" ref="M23" si="20">(J23+K23)*2/730*3</f>
        <v>0</v>
      </c>
      <c r="N23" s="23">
        <f t="shared" ref="N23" si="21">SUM(J23:M23)/0.87*13%</f>
        <v>0</v>
      </c>
      <c r="O23" s="38">
        <f t="shared" ref="O23" si="22">SUM(J23:N23)*$O$3</f>
        <v>0</v>
      </c>
      <c r="P23" s="38"/>
      <c r="Q23" s="23">
        <f t="shared" ref="Q23" si="23">SUM(J23:O23)</f>
        <v>0</v>
      </c>
      <c r="R23" s="27" t="e">
        <f>Q23/S23</f>
        <v>#DIV/0!</v>
      </c>
      <c r="S23" s="192">
        <f>C23*E23*F23*H23</f>
        <v>0</v>
      </c>
      <c r="T23" s="28"/>
    </row>
    <row r="24" spans="2:20" x14ac:dyDescent="0.25">
      <c r="B24" s="37"/>
      <c r="C24" s="37"/>
      <c r="D24" s="37"/>
      <c r="E24" s="202"/>
      <c r="F24" s="202"/>
      <c r="G24" s="38"/>
      <c r="H24" s="34"/>
      <c r="I24" s="23"/>
      <c r="J24" s="23"/>
      <c r="K24" s="38">
        <f t="shared" si="8"/>
        <v>0</v>
      </c>
      <c r="L24" s="38"/>
      <c r="M24" s="23"/>
      <c r="N24" s="23"/>
      <c r="O24" s="38"/>
      <c r="P24" s="38"/>
      <c r="Q24" s="23"/>
      <c r="R24" s="27"/>
      <c r="S24" s="189"/>
      <c r="T24" s="28"/>
    </row>
    <row r="25" spans="2:20" x14ac:dyDescent="0.25">
      <c r="B25" s="37"/>
      <c r="C25" s="37"/>
      <c r="D25" s="37"/>
      <c r="E25" s="202"/>
      <c r="F25" s="202"/>
      <c r="G25" s="38"/>
      <c r="H25" s="34"/>
      <c r="I25" s="23"/>
      <c r="J25" s="23"/>
      <c r="K25" s="38">
        <f t="shared" si="8"/>
        <v>0</v>
      </c>
      <c r="L25" s="38"/>
      <c r="M25" s="23"/>
      <c r="N25" s="23"/>
      <c r="O25" s="38"/>
      <c r="P25" s="38"/>
      <c r="Q25" s="23"/>
      <c r="R25" s="27"/>
      <c r="S25" s="189"/>
      <c r="T25" s="28"/>
    </row>
    <row r="26" spans="2:20" x14ac:dyDescent="0.25">
      <c r="B26" s="29" t="s">
        <v>42</v>
      </c>
      <c r="C26" s="37"/>
      <c r="D26" s="37"/>
      <c r="E26" s="202"/>
      <c r="F26" s="202"/>
      <c r="G26" s="34"/>
      <c r="H26" s="34"/>
      <c r="I26" s="23"/>
      <c r="J26" s="23"/>
      <c r="K26" s="38">
        <f t="shared" si="8"/>
        <v>0</v>
      </c>
      <c r="L26" s="38"/>
      <c r="M26" s="23"/>
      <c r="N26" s="23"/>
      <c r="O26" s="38"/>
      <c r="P26" s="38"/>
      <c r="Q26" s="23"/>
      <c r="R26" s="27"/>
      <c r="S26" s="189"/>
      <c r="T26" s="28"/>
    </row>
    <row r="27" spans="2:20" x14ac:dyDescent="0.25">
      <c r="B27" s="37"/>
      <c r="C27" s="37"/>
      <c r="D27" s="37"/>
      <c r="E27" s="202"/>
      <c r="F27" s="202"/>
      <c r="G27" s="38"/>
      <c r="H27" s="34"/>
      <c r="I27" s="23">
        <f t="shared" ref="I27" si="24">C27*G27</f>
        <v>0</v>
      </c>
      <c r="J27" s="23">
        <f t="shared" ref="J27" si="25">I27*H27</f>
        <v>0</v>
      </c>
      <c r="K27" s="38">
        <f t="shared" si="8"/>
        <v>0</v>
      </c>
      <c r="L27" s="38">
        <f t="shared" ref="L27" si="26">(J27+K27)/12/29.3*28*100%</f>
        <v>0</v>
      </c>
      <c r="M27" s="23">
        <f t="shared" ref="M27" si="27">(J27+K27)*2/730*3</f>
        <v>0</v>
      </c>
      <c r="N27" s="23">
        <f t="shared" ref="N27" si="28">SUM(J27:M27)/0.87*13%</f>
        <v>0</v>
      </c>
      <c r="O27" s="38">
        <f t="shared" ref="O27" si="29">SUM(J27:N27)*$O$3</f>
        <v>0</v>
      </c>
      <c r="P27" s="38"/>
      <c r="Q27" s="23">
        <f t="shared" ref="Q27" si="30">SUM(J27:O27)</f>
        <v>0</v>
      </c>
      <c r="R27" s="27" t="e">
        <f t="shared" ref="R27:R29" si="31">Q27/S27</f>
        <v>#DIV/0!</v>
      </c>
      <c r="S27" s="192">
        <f t="shared" ref="S27:S29" si="32">C27*E27*F27*H27</f>
        <v>0</v>
      </c>
      <c r="T27" s="28"/>
    </row>
    <row r="28" spans="2:20" x14ac:dyDescent="0.25">
      <c r="B28" s="37"/>
      <c r="C28" s="37"/>
      <c r="D28" s="37"/>
      <c r="E28" s="202"/>
      <c r="F28" s="202"/>
      <c r="G28" s="38"/>
      <c r="H28" s="34"/>
      <c r="I28" s="23">
        <f t="shared" ref="I28:I29" si="33">C28*G28</f>
        <v>0</v>
      </c>
      <c r="J28" s="23">
        <f t="shared" ref="J28:J29" si="34">I28*H28</f>
        <v>0</v>
      </c>
      <c r="K28" s="38">
        <f t="shared" si="8"/>
        <v>0</v>
      </c>
      <c r="L28" s="38">
        <f t="shared" ref="L28:L29" si="35">(J28+K28)/12/29.3*28*100%</f>
        <v>0</v>
      </c>
      <c r="M28" s="23">
        <f t="shared" ref="M28:M29" si="36">(J28+K28)*2/730*3</f>
        <v>0</v>
      </c>
      <c r="N28" s="23">
        <f t="shared" ref="N28:N29" si="37">SUM(J28:M28)/0.87*13%</f>
        <v>0</v>
      </c>
      <c r="O28" s="38">
        <f t="shared" ref="O28:O29" si="38">SUM(J28:N28)*$O$3</f>
        <v>0</v>
      </c>
      <c r="P28" s="38"/>
      <c r="Q28" s="23">
        <f t="shared" ref="Q28:Q29" si="39">SUM(J28:O28)</f>
        <v>0</v>
      </c>
      <c r="R28" s="27" t="e">
        <f t="shared" si="31"/>
        <v>#DIV/0!</v>
      </c>
      <c r="S28" s="192">
        <f t="shared" si="32"/>
        <v>0</v>
      </c>
      <c r="T28" s="28"/>
    </row>
    <row r="29" spans="2:20" x14ac:dyDescent="0.25">
      <c r="B29" s="37"/>
      <c r="C29" s="37"/>
      <c r="D29" s="37"/>
      <c r="E29" s="202"/>
      <c r="F29" s="202"/>
      <c r="G29" s="38"/>
      <c r="H29" s="34"/>
      <c r="I29" s="23">
        <f t="shared" si="33"/>
        <v>0</v>
      </c>
      <c r="J29" s="23">
        <f t="shared" si="34"/>
        <v>0</v>
      </c>
      <c r="K29" s="38">
        <f t="shared" si="8"/>
        <v>0</v>
      </c>
      <c r="L29" s="38">
        <f t="shared" si="35"/>
        <v>0</v>
      </c>
      <c r="M29" s="23">
        <f t="shared" si="36"/>
        <v>0</v>
      </c>
      <c r="N29" s="23">
        <f t="shared" si="37"/>
        <v>0</v>
      </c>
      <c r="O29" s="38">
        <f t="shared" si="38"/>
        <v>0</v>
      </c>
      <c r="P29" s="38"/>
      <c r="Q29" s="23">
        <f t="shared" si="39"/>
        <v>0</v>
      </c>
      <c r="R29" s="27" t="e">
        <f t="shared" si="31"/>
        <v>#DIV/0!</v>
      </c>
      <c r="S29" s="192">
        <f t="shared" si="32"/>
        <v>0</v>
      </c>
      <c r="T29" s="28"/>
    </row>
    <row r="31" spans="2:20" x14ac:dyDescent="0.25">
      <c r="B31" s="30" t="s">
        <v>43</v>
      </c>
      <c r="C31" s="39"/>
    </row>
    <row r="32" spans="2:20" x14ac:dyDescent="0.25">
      <c r="B32" s="31" t="s">
        <v>41</v>
      </c>
      <c r="C32" s="39"/>
      <c r="J32" s="101"/>
    </row>
    <row r="33" spans="2:10" x14ac:dyDescent="0.25">
      <c r="B33" s="11" t="s">
        <v>39</v>
      </c>
      <c r="C33" s="37"/>
      <c r="J33" s="101"/>
    </row>
    <row r="34" spans="2:10" x14ac:dyDescent="0.25">
      <c r="B34" s="11" t="s">
        <v>40</v>
      </c>
      <c r="C34" s="37"/>
    </row>
    <row r="35" spans="2:10" x14ac:dyDescent="0.25">
      <c r="B35" s="31" t="s">
        <v>42</v>
      </c>
      <c r="C35" s="37"/>
      <c r="J35" s="101"/>
    </row>
    <row r="36" spans="2:10" x14ac:dyDescent="0.25">
      <c r="B36" s="11" t="s">
        <v>39</v>
      </c>
      <c r="C36" s="37"/>
      <c r="J36" s="101"/>
    </row>
    <row r="37" spans="2:10" x14ac:dyDescent="0.25">
      <c r="B37" s="11" t="s">
        <v>40</v>
      </c>
      <c r="C37" s="37"/>
    </row>
    <row r="38" spans="2:10" x14ac:dyDescent="0.25">
      <c r="C38" s="37"/>
    </row>
    <row r="39" spans="2:10" ht="29.25" x14ac:dyDescent="0.25">
      <c r="B39" s="32" t="s">
        <v>44</v>
      </c>
      <c r="C39" s="40"/>
    </row>
    <row r="40" spans="2:10" x14ac:dyDescent="0.25">
      <c r="B40" s="31" t="s">
        <v>41</v>
      </c>
      <c r="C40" s="37"/>
    </row>
    <row r="41" spans="2:10" x14ac:dyDescent="0.25">
      <c r="B41" s="11" t="s">
        <v>39</v>
      </c>
      <c r="C41" s="37"/>
    </row>
    <row r="42" spans="2:10" x14ac:dyDescent="0.25">
      <c r="B42" s="11" t="s">
        <v>40</v>
      </c>
      <c r="C42" s="37"/>
    </row>
    <row r="43" spans="2:10" x14ac:dyDescent="0.25">
      <c r="B43" s="31" t="s">
        <v>42</v>
      </c>
      <c r="C43" s="37"/>
    </row>
    <row r="44" spans="2:10" x14ac:dyDescent="0.25">
      <c r="B44" s="11" t="s">
        <v>39</v>
      </c>
      <c r="C44" s="37"/>
    </row>
    <row r="45" spans="2:10" x14ac:dyDescent="0.25">
      <c r="B45" s="11" t="s">
        <v>40</v>
      </c>
      <c r="C45" s="37"/>
    </row>
  </sheetData>
  <sheetProtection algorithmName="SHA-512" hashValue="fkPsxOX7O47KVbVPz2HL0dRzdzz8iZ8IkqojfK9SwovinFmerW7sMQUwabEvAqc2bPLdAOBeLxHCfeSL8xJdkA==" saltValue="5qC03hhPvRr4F1GqKbRZog==" spinCount="100000" sheet="1" objects="1" scenarios="1" formatCells="0" formatColumns="0" formatRows="0" insertColumns="0" insertRows="0" insertHyperlinks="0" deleteColumns="0" deleteRows="0" sort="0" autoFilter="0" pivotTables="0"/>
  <mergeCells count="13">
    <mergeCell ref="B2:B3"/>
    <mergeCell ref="N2:N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E2:E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Содержан</vt:lpstr>
      <vt:lpstr>Нормативы</vt:lpstr>
      <vt:lpstr>ДХЦ</vt:lpstr>
      <vt:lpstr>Форма расчета ФОТ</vt:lpstr>
      <vt:lpstr>Содержан!_TOC_250005</vt:lpstr>
      <vt:lpstr>Содержан!_TOC_250006</vt:lpstr>
      <vt:lpstr>Содержан!_Toc514076431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2021-05-24T11:21:43Z</dcterms:modified>
</cp:coreProperties>
</file>